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8975" windowHeight="14505"/>
  </bookViews>
  <sheets>
    <sheet name="Лист1" sheetId="1" r:id="rId1"/>
  </sheets>
  <definedNames>
    <definedName name="_xlnm.Print_Titles" localSheetId="0">Лист1!$10:$10</definedName>
  </definedNames>
  <calcPr calcId="125725"/>
</workbook>
</file>

<file path=xl/calcChain.xml><?xml version="1.0" encoding="utf-8"?>
<calcChain xmlns="http://schemas.openxmlformats.org/spreadsheetml/2006/main">
  <c r="I43" i="1"/>
  <c r="E35"/>
  <c r="D35"/>
  <c r="F35" s="1"/>
  <c r="H35"/>
  <c r="I35" s="1"/>
  <c r="G35"/>
  <c r="K38"/>
  <c r="J38"/>
  <c r="I38"/>
  <c r="F38"/>
  <c r="K34"/>
  <c r="J34"/>
  <c r="I34"/>
  <c r="H33"/>
  <c r="K33" s="1"/>
  <c r="G33"/>
  <c r="J33" s="1"/>
  <c r="E33"/>
  <c r="D33"/>
  <c r="D21"/>
  <c r="E21"/>
  <c r="K21" s="1"/>
  <c r="I21"/>
  <c r="H21"/>
  <c r="G21"/>
  <c r="K22"/>
  <c r="J22"/>
  <c r="I22"/>
  <c r="F22"/>
  <c r="J16"/>
  <c r="E52"/>
  <c r="D52"/>
  <c r="F51"/>
  <c r="K51"/>
  <c r="J51"/>
  <c r="I51"/>
  <c r="D50"/>
  <c r="E50"/>
  <c r="D48"/>
  <c r="F48" s="1"/>
  <c r="E48"/>
  <c r="E44"/>
  <c r="D44"/>
  <c r="J44" s="1"/>
  <c r="E41"/>
  <c r="F41" s="1"/>
  <c r="D41"/>
  <c r="E28"/>
  <c r="D28"/>
  <c r="E24"/>
  <c r="D24"/>
  <c r="D19"/>
  <c r="E19"/>
  <c r="E12"/>
  <c r="D12"/>
  <c r="H52"/>
  <c r="G52"/>
  <c r="G50"/>
  <c r="H50"/>
  <c r="G48"/>
  <c r="H48"/>
  <c r="G44"/>
  <c r="I44" s="1"/>
  <c r="H44"/>
  <c r="H41"/>
  <c r="G41"/>
  <c r="H28"/>
  <c r="G28"/>
  <c r="H24"/>
  <c r="G24"/>
  <c r="H19"/>
  <c r="G19"/>
  <c r="G12"/>
  <c r="H12"/>
  <c r="F13"/>
  <c r="F14"/>
  <c r="F15"/>
  <c r="F17"/>
  <c r="F18"/>
  <c r="F20"/>
  <c r="F23"/>
  <c r="F25"/>
  <c r="F26"/>
  <c r="F27"/>
  <c r="F29"/>
  <c r="F30"/>
  <c r="F31"/>
  <c r="F36"/>
  <c r="F37"/>
  <c r="F39"/>
  <c r="F40"/>
  <c r="F42"/>
  <c r="F43"/>
  <c r="F45"/>
  <c r="F46"/>
  <c r="F47"/>
  <c r="F49"/>
  <c r="F53"/>
  <c r="F54"/>
  <c r="F55"/>
  <c r="I13"/>
  <c r="I14"/>
  <c r="I15"/>
  <c r="I17"/>
  <c r="I18"/>
  <c r="I20"/>
  <c r="I23"/>
  <c r="I25"/>
  <c r="I26"/>
  <c r="I27"/>
  <c r="I29"/>
  <c r="I30"/>
  <c r="I31"/>
  <c r="I32"/>
  <c r="I36"/>
  <c r="I37"/>
  <c r="I39"/>
  <c r="I40"/>
  <c r="I42"/>
  <c r="I45"/>
  <c r="I46"/>
  <c r="I47"/>
  <c r="I49"/>
  <c r="I52"/>
  <c r="I53"/>
  <c r="I54"/>
  <c r="I55"/>
  <c r="K13"/>
  <c r="K14"/>
  <c r="K15"/>
  <c r="K16"/>
  <c r="K17"/>
  <c r="K18"/>
  <c r="K20"/>
  <c r="K23"/>
  <c r="K25"/>
  <c r="K26"/>
  <c r="K27"/>
  <c r="K28"/>
  <c r="K29"/>
  <c r="K30"/>
  <c r="K31"/>
  <c r="K32"/>
  <c r="K36"/>
  <c r="K37"/>
  <c r="K39"/>
  <c r="K40"/>
  <c r="K41"/>
  <c r="K42"/>
  <c r="K43"/>
  <c r="K44"/>
  <c r="K45"/>
  <c r="K46"/>
  <c r="K47"/>
  <c r="K49"/>
  <c r="K50"/>
  <c r="K53"/>
  <c r="K54"/>
  <c r="K55"/>
  <c r="J13"/>
  <c r="J14"/>
  <c r="J15"/>
  <c r="J17"/>
  <c r="J18"/>
  <c r="J19"/>
  <c r="J20"/>
  <c r="J21"/>
  <c r="J23"/>
  <c r="J25"/>
  <c r="J26"/>
  <c r="J27"/>
  <c r="J29"/>
  <c r="J30"/>
  <c r="J31"/>
  <c r="J32"/>
  <c r="J36"/>
  <c r="J37"/>
  <c r="J39"/>
  <c r="J40"/>
  <c r="J42"/>
  <c r="J43"/>
  <c r="J45"/>
  <c r="J46"/>
  <c r="J47"/>
  <c r="J49"/>
  <c r="J53"/>
  <c r="J54"/>
  <c r="J55"/>
  <c r="F52" l="1"/>
  <c r="K52"/>
  <c r="J52"/>
  <c r="F50"/>
  <c r="J50"/>
  <c r="K48"/>
  <c r="J48"/>
  <c r="F44"/>
  <c r="J35"/>
  <c r="F28"/>
  <c r="J28"/>
  <c r="F24"/>
  <c r="J24"/>
  <c r="K24"/>
  <c r="K19"/>
  <c r="F19"/>
  <c r="F12"/>
  <c r="K12"/>
  <c r="J12"/>
  <c r="I50"/>
  <c r="I48"/>
  <c r="G11"/>
  <c r="J41"/>
  <c r="I41"/>
  <c r="K35"/>
  <c r="H11"/>
  <c r="I33"/>
  <c r="I28"/>
  <c r="I24"/>
  <c r="I19"/>
  <c r="D11"/>
  <c r="E11"/>
  <c r="F21"/>
  <c r="I12"/>
  <c r="I11" l="1"/>
  <c r="J11"/>
  <c r="K11"/>
  <c r="F11"/>
</calcChain>
</file>

<file path=xl/sharedStrings.xml><?xml version="1.0" encoding="utf-8"?>
<sst xmlns="http://schemas.openxmlformats.org/spreadsheetml/2006/main" count="155" uniqueCount="76">
  <si>
    <t>УФЭРИ Администрации МР Кугарчинский район РБ</t>
  </si>
  <si>
    <t/>
  </si>
  <si>
    <t>СРЕДСТВА МАССОВОЙ ИНФОРМАЦИИ</t>
  </si>
  <si>
    <t xml:space="preserve">План </t>
  </si>
  <si>
    <t>Отчет</t>
  </si>
  <si>
    <t xml:space="preserve">% испол-я к плану </t>
  </si>
  <si>
    <t>Увеличение/Уменьшение</t>
  </si>
  <si>
    <t>Показатели</t>
  </si>
  <si>
    <t>ОБЩЕГОСУДАРСТВЕННЫЕ ВОПРОСЫ, в том числе: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</si>
  <si>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</si>
  <si>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</si>
  <si>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</si>
  <si>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</si>
  <si>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</si>
  <si>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</si>
  <si>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ОБОРОНА, в том числе:</t>
  </si>
  <si>
    <t>мобилизационная и вневойсковая подготовка</t>
  </si>
  <si>
    <t>НАЦИОНАЛЬНАЯ БЕЗОПАСНОСТЬ И ПРАВООХРАНИТЕЛЬНАЯ ДЕЯТЕЛЬНОСТЬ, в том числе: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</si>
  <si>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</si>
  <si>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ЭКОНОМИКА, в том числе: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</si>
  <si>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</si>
  <si>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</si>
  <si>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</si>
  <si>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ХОЗЯЙСТВО, в том числе: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</si>
  <si>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</si>
  <si>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</si>
  <si>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</si>
  <si>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</si>
  <si>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Сведения</t>
  </si>
  <si>
    <t>по расходам в разрезе разделов и подразделов классификации расходов</t>
  </si>
  <si>
    <t>ИТОГО РАСХОДОВ</t>
  </si>
  <si>
    <t>ОБРАЗОВАНИЕ, в том числе: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</si>
  <si>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</si>
  <si>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</si>
  <si>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</si>
  <si>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</si>
  <si>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в том числе:</t>
  </si>
  <si>
    <t>культура</t>
  </si>
  <si>
    <t>другие вопросы в области культуры, кинематографии</t>
  </si>
  <si>
    <t>СОЦИАЛЬНАЯ ПОЛИТИКА, в том числе: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</si>
  <si>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</si>
  <si>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</si>
  <si>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</si>
  <si>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СПОРТ, в том числе:</t>
  </si>
  <si>
    <t>физическая культура</t>
  </si>
  <si>
    <t>МЕЖБЮДЖЕТНЫЕ ТРАНСФЕРТЫ ОБЩЕГО ХАРАКТЕРА БЮДЖЕТАМ БЮДЖЕТНОЙ СИСТЕМЫ РОССИЙСКОЙ ФЕДЕРАЦИИ, в том числе: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</si>
  <si>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</si>
  <si>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</si>
  <si>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01</t>
  </si>
  <si>
    <t>02</t>
  </si>
  <si>
    <t>03</t>
  </si>
  <si>
    <t>04</t>
  </si>
  <si>
    <t>07</t>
  </si>
  <si>
    <t>11</t>
  </si>
  <si>
    <t>13</t>
  </si>
  <si>
    <t>Раздел</t>
  </si>
  <si>
    <t>Подраздел</t>
  </si>
  <si>
    <t>00</t>
  </si>
  <si>
    <t>09</t>
  </si>
  <si>
    <t>05</t>
  </si>
  <si>
    <t>12</t>
  </si>
  <si>
    <t>08</t>
  </si>
  <si>
    <t>10</t>
  </si>
  <si>
    <t>14</t>
  </si>
  <si>
    <t xml:space="preserve"> об исполнении консолидированного бюджета муниципального района Кугарчинский район РБ</t>
  </si>
  <si>
    <t>Ед.Изм.:тыс. руб.</t>
  </si>
  <si>
    <t>периодическая печать и издательства</t>
  </si>
  <si>
    <t>иные дотации</t>
  </si>
  <si>
    <t>за 1 кв.2019г. в сравнении соответствующим периодом 2018г.</t>
  </si>
  <si>
    <t>1 квартал  2018г.</t>
  </si>
  <si>
    <t>1 квартал 2019г.</t>
  </si>
  <si>
    <t>обеспечение пожарной безопасности</t>
  </si>
  <si>
    <t>06</t>
  </si>
  <si>
    <t>ОХРАНА ОКРУЖАЮЩЕЙ СРЕДЫ, в том числе:</t>
  </si>
  <si>
    <t>другие вопросы в области окружающей среды</t>
  </si>
  <si>
    <t>дополнительное образование детей</t>
  </si>
</sst>
</file>

<file path=xl/styles.xml><?xml version="1.0" encoding="utf-8"?>
<styleSheet xmlns="http://schemas.openxmlformats.org/spreadsheetml/2006/main">
  <fonts count="5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b/>
      <sz val="8"/>
      <color theme="1"/>
      <name val="Arial Cyr"/>
      <charset val="204"/>
    </font>
    <font>
      <b/>
      <sz val="9"/>
      <color theme="1"/>
      <name val="Arial Cyr"/>
      <charset val="204"/>
    </font>
    <font>
      <sz val="10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/>
    <xf numFmtId="0" fontId="0" fillId="0" borderId="2" xfId="0" applyBorder="1" applyAlignment="1">
      <alignment horizontal="left" vertical="top" wrapText="1"/>
    </xf>
    <xf numFmtId="4" fontId="0" fillId="0" borderId="2" xfId="0" applyNumberFormat="1" applyBorder="1" applyAlignment="1">
      <alignment horizontal="right" vertical="center" shrinkToFit="1"/>
    </xf>
    <xf numFmtId="4" fontId="0" fillId="0" borderId="2" xfId="0" applyNumberFormat="1" applyBorder="1" applyAlignment="1">
      <alignment horizontal="right" vertical="center"/>
    </xf>
    <xf numFmtId="0" fontId="1" fillId="3" borderId="2" xfId="0" applyFont="1" applyFill="1" applyBorder="1" applyAlignment="1">
      <alignment horizontal="left" vertical="top" wrapText="1"/>
    </xf>
    <xf numFmtId="4" fontId="1" fillId="3" borderId="2" xfId="0" applyNumberFormat="1" applyFont="1" applyFill="1" applyBorder="1" applyAlignment="1">
      <alignment horizontal="right" vertical="center" shrinkToFit="1"/>
    </xf>
    <xf numFmtId="4" fontId="1" fillId="3" borderId="2" xfId="0" applyNumberFormat="1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left" vertical="top" wrapText="1"/>
    </xf>
    <xf numFmtId="4" fontId="1" fillId="4" borderId="2" xfId="0" applyNumberFormat="1" applyFont="1" applyFill="1" applyBorder="1" applyAlignment="1">
      <alignment horizontal="right" vertical="center" shrinkToFit="1"/>
    </xf>
    <xf numFmtId="4" fontId="1" fillId="4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/>
    <xf numFmtId="49" fontId="1" fillId="4" borderId="2" xfId="0" applyNumberFormat="1" applyFont="1" applyFill="1" applyBorder="1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49" fontId="0" fillId="4" borderId="2" xfId="0" applyNumberFormat="1" applyFill="1" applyBorder="1" applyAlignment="1">
      <alignment horizontal="center" vertical="top"/>
    </xf>
    <xf numFmtId="4" fontId="4" fillId="5" borderId="2" xfId="0" applyNumberFormat="1" applyFont="1" applyFill="1" applyBorder="1" applyAlignment="1">
      <alignment horizontal="right" vertical="center" shrinkToFit="1"/>
    </xf>
    <xf numFmtId="49" fontId="0" fillId="5" borderId="2" xfId="0" applyNumberFormat="1" applyFill="1" applyBorder="1" applyAlignment="1">
      <alignment horizontal="center" vertical="top"/>
    </xf>
    <xf numFmtId="0" fontId="1" fillId="5" borderId="2" xfId="0" applyFont="1" applyFill="1" applyBorder="1" applyAlignment="1">
      <alignment horizontal="left" vertical="top" wrapText="1"/>
    </xf>
    <xf numFmtId="4" fontId="0" fillId="5" borderId="2" xfId="0" applyNumberFormat="1" applyFill="1" applyBorder="1" applyAlignment="1">
      <alignment horizontal="right" vertical="center" shrinkToFit="1"/>
    </xf>
    <xf numFmtId="0" fontId="0" fillId="5" borderId="0" xfId="0" applyFill="1"/>
    <xf numFmtId="4" fontId="4" fillId="5" borderId="2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top" textRotation="255" readingOrder="2"/>
    </xf>
    <xf numFmtId="49" fontId="2" fillId="2" borderId="6" xfId="0" applyNumberFormat="1" applyFont="1" applyFill="1" applyBorder="1" applyAlignment="1">
      <alignment horizontal="center" vertical="top" textRotation="255" readingOrder="2"/>
    </xf>
    <xf numFmtId="49" fontId="2" fillId="2" borderId="5" xfId="0" applyNumberFormat="1" applyFont="1" applyFill="1" applyBorder="1" applyAlignment="1">
      <alignment horizontal="center" vertical="top" textRotation="255"/>
    </xf>
    <xf numFmtId="49" fontId="2" fillId="2" borderId="6" xfId="0" applyNumberFormat="1" applyFont="1" applyFill="1" applyBorder="1" applyAlignment="1">
      <alignment horizontal="center" vertical="top" textRotation="255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>
      <selection activeCell="G9" sqref="G9:I9"/>
    </sheetView>
  </sheetViews>
  <sheetFormatPr defaultRowHeight="12.75"/>
  <cols>
    <col min="1" max="1" width="4" style="2" customWidth="1"/>
    <col min="2" max="2" width="4.140625" style="2" customWidth="1"/>
    <col min="3" max="3" width="40.85546875" customWidth="1"/>
    <col min="4" max="5" width="13.5703125" customWidth="1"/>
    <col min="6" max="6" width="9.140625" customWidth="1"/>
    <col min="7" max="7" width="13.140625" customWidth="1"/>
    <col min="8" max="8" width="13.5703125" customWidth="1"/>
    <col min="9" max="9" width="9" customWidth="1"/>
    <col min="10" max="10" width="13.7109375" customWidth="1"/>
    <col min="11" max="11" width="13" customWidth="1"/>
  </cols>
  <sheetData>
    <row r="1" spans="1:11">
      <c r="C1" s="23" t="s">
        <v>0</v>
      </c>
      <c r="D1" s="24"/>
      <c r="E1" s="24"/>
      <c r="F1" s="24"/>
    </row>
    <row r="2" spans="1:11">
      <c r="C2" s="23" t="s">
        <v>1</v>
      </c>
      <c r="D2" s="24"/>
      <c r="E2" s="24"/>
      <c r="F2" s="24"/>
    </row>
    <row r="3" spans="1:11">
      <c r="A3" s="25" t="s">
        <v>28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>
      <c r="A4" s="25" t="s">
        <v>64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>
      <c r="A5" s="25" t="s">
        <v>29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>
      <c r="A6" s="25" t="s">
        <v>68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>
      <c r="C7" s="25" t="s">
        <v>1</v>
      </c>
      <c r="D7" s="34"/>
      <c r="E7" s="34"/>
      <c r="F7" s="34"/>
    </row>
    <row r="8" spans="1:11">
      <c r="C8" s="33" t="s">
        <v>65</v>
      </c>
      <c r="D8" s="33"/>
      <c r="E8" s="33"/>
      <c r="F8" s="33"/>
      <c r="G8" s="33"/>
      <c r="H8" s="33"/>
      <c r="I8" s="33"/>
      <c r="J8" s="33"/>
      <c r="K8" s="33"/>
    </row>
    <row r="9" spans="1:11" s="2" customFormat="1" ht="47.25" customHeight="1">
      <c r="A9" s="26" t="s">
        <v>55</v>
      </c>
      <c r="B9" s="28" t="s">
        <v>56</v>
      </c>
      <c r="C9" s="32" t="s">
        <v>7</v>
      </c>
      <c r="D9" s="35" t="s">
        <v>69</v>
      </c>
      <c r="E9" s="35"/>
      <c r="F9" s="35"/>
      <c r="G9" s="35" t="s">
        <v>70</v>
      </c>
      <c r="H9" s="35"/>
      <c r="I9" s="35"/>
      <c r="J9" s="30" t="s">
        <v>6</v>
      </c>
      <c r="K9" s="31"/>
    </row>
    <row r="10" spans="1:11" ht="57.75" customHeight="1">
      <c r="A10" s="27"/>
      <c r="B10" s="29"/>
      <c r="C10" s="32"/>
      <c r="D10" s="12" t="s">
        <v>3</v>
      </c>
      <c r="E10" s="12" t="s">
        <v>4</v>
      </c>
      <c r="F10" s="12" t="s">
        <v>5</v>
      </c>
      <c r="G10" s="12" t="s">
        <v>3</v>
      </c>
      <c r="H10" s="12" t="s">
        <v>4</v>
      </c>
      <c r="I10" s="12" t="s">
        <v>5</v>
      </c>
      <c r="J10" s="12" t="s">
        <v>3</v>
      </c>
      <c r="K10" s="12" t="s">
        <v>4</v>
      </c>
    </row>
    <row r="11" spans="1:11" s="1" customFormat="1">
      <c r="A11" s="13"/>
      <c r="B11" s="13"/>
      <c r="C11" s="6" t="s">
        <v>30</v>
      </c>
      <c r="D11" s="7">
        <f>D12+D19+D21+D24+D28+D35+D41+D44+D48+D50+D52</f>
        <v>703639.33097000001</v>
      </c>
      <c r="E11" s="7">
        <f>E12+E19+E21+E24+E28+E35+E41+E44+E48+E50+E52</f>
        <v>135130.87903000001</v>
      </c>
      <c r="F11" s="7">
        <f>E11/D11*100</f>
        <v>19.204565902209549</v>
      </c>
      <c r="G11" s="7">
        <f>G12+G19+G21+G24+G28+G35+G41+G44+G48+G50+G52+G33</f>
        <v>945639.15315999999</v>
      </c>
      <c r="H11" s="7">
        <f>H12+H19+H21+H24+H28+H35+H41+H44+H48+H50+H52+H33</f>
        <v>158383.76539000002</v>
      </c>
      <c r="I11" s="7">
        <f>H11/G11*100</f>
        <v>16.748858680474058</v>
      </c>
      <c r="J11" s="8">
        <f>G11-D11</f>
        <v>241999.82218999998</v>
      </c>
      <c r="K11" s="8">
        <f>H11-E11</f>
        <v>23252.886360000004</v>
      </c>
    </row>
    <row r="12" spans="1:11" s="1" customFormat="1" ht="25.5">
      <c r="A12" s="14" t="s">
        <v>48</v>
      </c>
      <c r="B12" s="14" t="s">
        <v>57</v>
      </c>
      <c r="C12" s="9" t="s">
        <v>8</v>
      </c>
      <c r="D12" s="10">
        <f>D13+D14+D15+D16+D17+D18</f>
        <v>71073.282000000007</v>
      </c>
      <c r="E12" s="10">
        <f>E13+E14+E15+E16+E17+E18</f>
        <v>13856.831249999999</v>
      </c>
      <c r="F12" s="10">
        <f t="shared" ref="F12:F55" si="0">E12/D12*100</f>
        <v>19.496540556548378</v>
      </c>
      <c r="G12" s="10">
        <f>G13+G14+G15+G16+G17+G18</f>
        <v>91193.378000000012</v>
      </c>
      <c r="H12" s="10">
        <f>H13+H14+H15+H16+H17+H18</f>
        <v>19330.553</v>
      </c>
      <c r="I12" s="10">
        <f t="shared" ref="I12:I55" si="1">H12/G12*100</f>
        <v>21.197320928280558</v>
      </c>
      <c r="J12" s="11">
        <f t="shared" ref="J12:J55" si="2">G12-D12</f>
        <v>20120.096000000005</v>
      </c>
      <c r="K12" s="11">
        <f t="shared" ref="K12:K55" si="3">H12-E12</f>
        <v>5473.7217500000006</v>
      </c>
    </row>
    <row r="13" spans="1:11" ht="38.25">
      <c r="A13" s="15" t="s">
        <v>48</v>
      </c>
      <c r="B13" s="15" t="s">
        <v>49</v>
      </c>
      <c r="C13" s="3" t="s">
        <v>9</v>
      </c>
      <c r="D13" s="4">
        <v>9167.9</v>
      </c>
      <c r="E13" s="4">
        <v>1501.46</v>
      </c>
      <c r="F13" s="17">
        <f t="shared" si="0"/>
        <v>16.377360136999748</v>
      </c>
      <c r="G13" s="4">
        <v>13392.043</v>
      </c>
      <c r="H13" s="4">
        <v>2232.1350000000002</v>
      </c>
      <c r="I13" s="17">
        <f t="shared" si="1"/>
        <v>16.667621213581828</v>
      </c>
      <c r="J13" s="5">
        <f t="shared" si="2"/>
        <v>4224.143</v>
      </c>
      <c r="K13" s="5">
        <f t="shared" si="3"/>
        <v>730.67500000000018</v>
      </c>
    </row>
    <row r="14" spans="1:11" ht="51">
      <c r="A14" s="15" t="s">
        <v>48</v>
      </c>
      <c r="B14" s="15" t="s">
        <v>50</v>
      </c>
      <c r="C14" s="3" t="s">
        <v>10</v>
      </c>
      <c r="D14" s="4">
        <v>2186.1</v>
      </c>
      <c r="E14" s="4">
        <v>432.91363999999999</v>
      </c>
      <c r="F14" s="17">
        <f t="shared" si="0"/>
        <v>19.80301175609533</v>
      </c>
      <c r="G14" s="4">
        <v>2758.3</v>
      </c>
      <c r="H14" s="4">
        <v>631.77300000000002</v>
      </c>
      <c r="I14" s="17">
        <f t="shared" si="1"/>
        <v>22.904433890439762</v>
      </c>
      <c r="J14" s="5">
        <f t="shared" si="2"/>
        <v>572.20000000000027</v>
      </c>
      <c r="K14" s="5">
        <f t="shared" si="3"/>
        <v>198.85936000000004</v>
      </c>
    </row>
    <row r="15" spans="1:11" ht="63.75">
      <c r="A15" s="15" t="s">
        <v>48</v>
      </c>
      <c r="B15" s="15" t="s">
        <v>51</v>
      </c>
      <c r="C15" s="3" t="s">
        <v>11</v>
      </c>
      <c r="D15" s="4">
        <v>51984.682000000001</v>
      </c>
      <c r="E15" s="4">
        <v>10895.19982</v>
      </c>
      <c r="F15" s="17">
        <f t="shared" si="0"/>
        <v>20.958481231067257</v>
      </c>
      <c r="G15" s="4">
        <v>65824.634000000005</v>
      </c>
      <c r="H15" s="4">
        <v>15067.686</v>
      </c>
      <c r="I15" s="17">
        <f t="shared" si="1"/>
        <v>22.890649114737194</v>
      </c>
      <c r="J15" s="5">
        <f t="shared" si="2"/>
        <v>13839.952000000005</v>
      </c>
      <c r="K15" s="5">
        <f t="shared" si="3"/>
        <v>4172.4861799999999</v>
      </c>
    </row>
    <row r="16" spans="1:11" ht="25.5">
      <c r="A16" s="15" t="s">
        <v>48</v>
      </c>
      <c r="B16" s="15" t="s">
        <v>52</v>
      </c>
      <c r="C16" s="3" t="s">
        <v>12</v>
      </c>
      <c r="D16" s="4">
        <v>0</v>
      </c>
      <c r="E16" s="4">
        <v>0</v>
      </c>
      <c r="F16" s="17">
        <v>0</v>
      </c>
      <c r="G16" s="4">
        <v>0</v>
      </c>
      <c r="H16" s="4">
        <v>0</v>
      </c>
      <c r="I16" s="17">
        <v>0</v>
      </c>
      <c r="J16" s="5">
        <f t="shared" si="2"/>
        <v>0</v>
      </c>
      <c r="K16" s="5">
        <f t="shared" si="3"/>
        <v>0</v>
      </c>
    </row>
    <row r="17" spans="1:11">
      <c r="A17" s="15" t="s">
        <v>48</v>
      </c>
      <c r="B17" s="15" t="s">
        <v>53</v>
      </c>
      <c r="C17" s="3" t="s">
        <v>13</v>
      </c>
      <c r="D17" s="4">
        <v>1805</v>
      </c>
      <c r="E17" s="4">
        <v>0</v>
      </c>
      <c r="F17" s="17">
        <f t="shared" si="0"/>
        <v>0</v>
      </c>
      <c r="G17" s="4">
        <v>743</v>
      </c>
      <c r="H17" s="4">
        <v>0</v>
      </c>
      <c r="I17" s="17">
        <f t="shared" si="1"/>
        <v>0</v>
      </c>
      <c r="J17" s="5">
        <f t="shared" si="2"/>
        <v>-1062</v>
      </c>
      <c r="K17" s="5">
        <f t="shared" si="3"/>
        <v>0</v>
      </c>
    </row>
    <row r="18" spans="1:11">
      <c r="A18" s="15" t="s">
        <v>48</v>
      </c>
      <c r="B18" s="15" t="s">
        <v>54</v>
      </c>
      <c r="C18" s="3" t="s">
        <v>14</v>
      </c>
      <c r="D18" s="4">
        <v>5929.6</v>
      </c>
      <c r="E18" s="4">
        <v>1027.2577900000001</v>
      </c>
      <c r="F18" s="17">
        <f t="shared" si="0"/>
        <v>17.324234181057747</v>
      </c>
      <c r="G18" s="4">
        <v>8475.4009999999998</v>
      </c>
      <c r="H18" s="4">
        <v>1398.9590000000001</v>
      </c>
      <c r="I18" s="17">
        <f t="shared" si="1"/>
        <v>16.506109858400801</v>
      </c>
      <c r="J18" s="5">
        <f t="shared" si="2"/>
        <v>2545.8009999999995</v>
      </c>
      <c r="K18" s="5">
        <f t="shared" si="3"/>
        <v>371.70120999999995</v>
      </c>
    </row>
    <row r="19" spans="1:11" s="1" customFormat="1">
      <c r="A19" s="14" t="s">
        <v>49</v>
      </c>
      <c r="B19" s="14" t="s">
        <v>57</v>
      </c>
      <c r="C19" s="9" t="s">
        <v>15</v>
      </c>
      <c r="D19" s="10">
        <f>D20</f>
        <v>3470.6</v>
      </c>
      <c r="E19" s="10">
        <f>E20</f>
        <v>815.70100000000002</v>
      </c>
      <c r="F19" s="10">
        <f t="shared" si="0"/>
        <v>23.503169480781423</v>
      </c>
      <c r="G19" s="10">
        <f>G20</f>
        <v>3707</v>
      </c>
      <c r="H19" s="10">
        <f>H20</f>
        <v>905.05700000000002</v>
      </c>
      <c r="I19" s="10">
        <f t="shared" si="1"/>
        <v>24.414809819260856</v>
      </c>
      <c r="J19" s="11">
        <f t="shared" si="2"/>
        <v>236.40000000000009</v>
      </c>
      <c r="K19" s="11">
        <f t="shared" si="3"/>
        <v>89.355999999999995</v>
      </c>
    </row>
    <row r="20" spans="1:11" ht="25.5">
      <c r="A20" s="15" t="s">
        <v>49</v>
      </c>
      <c r="B20" s="15" t="s">
        <v>50</v>
      </c>
      <c r="C20" s="3" t="s">
        <v>16</v>
      </c>
      <c r="D20" s="4">
        <v>3470.6</v>
      </c>
      <c r="E20" s="4">
        <v>815.70100000000002</v>
      </c>
      <c r="F20" s="17">
        <f t="shared" si="0"/>
        <v>23.503169480781423</v>
      </c>
      <c r="G20" s="4">
        <v>3707</v>
      </c>
      <c r="H20" s="4">
        <v>905.05700000000002</v>
      </c>
      <c r="I20" s="17">
        <f t="shared" si="1"/>
        <v>24.414809819260856</v>
      </c>
      <c r="J20" s="5">
        <f t="shared" si="2"/>
        <v>236.40000000000009</v>
      </c>
      <c r="K20" s="5">
        <f t="shared" si="3"/>
        <v>89.355999999999995</v>
      </c>
    </row>
    <row r="21" spans="1:11" s="1" customFormat="1" ht="26.25" customHeight="1">
      <c r="A21" s="14" t="s">
        <v>50</v>
      </c>
      <c r="B21" s="14" t="s">
        <v>57</v>
      </c>
      <c r="C21" s="9" t="s">
        <v>17</v>
      </c>
      <c r="D21" s="10">
        <f>D23+D22</f>
        <v>1660</v>
      </c>
      <c r="E21" s="10">
        <f>E23+E22</f>
        <v>286.59867000000003</v>
      </c>
      <c r="F21" s="10">
        <f t="shared" si="0"/>
        <v>17.26498012048193</v>
      </c>
      <c r="G21" s="10">
        <f>G23+G22</f>
        <v>4242.3999999999996</v>
      </c>
      <c r="H21" s="10">
        <f>H23+H22</f>
        <v>483.84899999999999</v>
      </c>
      <c r="I21" s="10">
        <f>H21/G21*100</f>
        <v>11.405077314727514</v>
      </c>
      <c r="J21" s="11">
        <f t="shared" si="2"/>
        <v>2582.3999999999996</v>
      </c>
      <c r="K21" s="11">
        <f t="shared" si="3"/>
        <v>197.25032999999996</v>
      </c>
    </row>
    <row r="22" spans="1:11" s="2" customFormat="1" ht="25.5" customHeight="1">
      <c r="A22" s="15" t="s">
        <v>50</v>
      </c>
      <c r="B22" s="15" t="s">
        <v>58</v>
      </c>
      <c r="C22" s="3" t="s">
        <v>18</v>
      </c>
      <c r="D22" s="4">
        <v>1000</v>
      </c>
      <c r="E22" s="4">
        <v>281.59867000000003</v>
      </c>
      <c r="F22" s="17">
        <f t="shared" ref="F22" si="4">E22/D22*100</f>
        <v>28.159867000000006</v>
      </c>
      <c r="G22" s="4">
        <v>3402.4</v>
      </c>
      <c r="H22" s="4">
        <v>433.84899999999999</v>
      </c>
      <c r="I22" s="17">
        <f t="shared" ref="I22" si="5">H22/G22*100</f>
        <v>12.751263813778507</v>
      </c>
      <c r="J22" s="5">
        <f t="shared" ref="J22" si="6">G22-D22</f>
        <v>2402.4</v>
      </c>
      <c r="K22" s="5">
        <f t="shared" ref="K22" si="7">H22-E22</f>
        <v>152.25032999999996</v>
      </c>
    </row>
    <row r="23" spans="1:11" ht="25.5" customHeight="1">
      <c r="A23" s="15" t="s">
        <v>50</v>
      </c>
      <c r="B23" s="15" t="s">
        <v>62</v>
      </c>
      <c r="C23" s="3" t="s">
        <v>71</v>
      </c>
      <c r="D23" s="4">
        <v>660</v>
      </c>
      <c r="E23" s="4">
        <v>5</v>
      </c>
      <c r="F23" s="17">
        <f t="shared" si="0"/>
        <v>0.75757575757575757</v>
      </c>
      <c r="G23" s="4">
        <v>840</v>
      </c>
      <c r="H23" s="4">
        <v>50</v>
      </c>
      <c r="I23" s="17">
        <f t="shared" si="1"/>
        <v>5.9523809523809517</v>
      </c>
      <c r="J23" s="5">
        <f t="shared" si="2"/>
        <v>180</v>
      </c>
      <c r="K23" s="5">
        <f t="shared" si="3"/>
        <v>45</v>
      </c>
    </row>
    <row r="24" spans="1:11" s="1" customFormat="1" ht="25.5">
      <c r="A24" s="14" t="s">
        <v>51</v>
      </c>
      <c r="B24" s="14" t="s">
        <v>57</v>
      </c>
      <c r="C24" s="9" t="s">
        <v>19</v>
      </c>
      <c r="D24" s="10">
        <f>D25+D26+D27</f>
        <v>50490.370549999992</v>
      </c>
      <c r="E24" s="10">
        <f>E25+E26+E27</f>
        <v>504.67054999999999</v>
      </c>
      <c r="F24" s="10">
        <f t="shared" si="0"/>
        <v>0.99953821788697494</v>
      </c>
      <c r="G24" s="10">
        <f>G25+G26+G27</f>
        <v>59732.665000000001</v>
      </c>
      <c r="H24" s="10">
        <f>H25+H26+H27</f>
        <v>9688.527</v>
      </c>
      <c r="I24" s="10">
        <f t="shared" si="1"/>
        <v>16.219813731732881</v>
      </c>
      <c r="J24" s="11">
        <f t="shared" si="2"/>
        <v>9242.2944500000085</v>
      </c>
      <c r="K24" s="11">
        <f t="shared" si="3"/>
        <v>9183.8564499999993</v>
      </c>
    </row>
    <row r="25" spans="1:11">
      <c r="A25" s="15" t="s">
        <v>51</v>
      </c>
      <c r="B25" s="15" t="s">
        <v>59</v>
      </c>
      <c r="C25" s="3" t="s">
        <v>20</v>
      </c>
      <c r="D25" s="4">
        <v>1723.7</v>
      </c>
      <c r="E25" s="4">
        <v>0</v>
      </c>
      <c r="F25" s="17">
        <f t="shared" si="0"/>
        <v>0</v>
      </c>
      <c r="G25" s="4">
        <v>2129.3000000000002</v>
      </c>
      <c r="H25" s="4">
        <v>0</v>
      </c>
      <c r="I25" s="17">
        <f t="shared" si="1"/>
        <v>0</v>
      </c>
      <c r="J25" s="5">
        <f t="shared" si="2"/>
        <v>405.60000000000014</v>
      </c>
      <c r="K25" s="5">
        <f t="shared" si="3"/>
        <v>0</v>
      </c>
    </row>
    <row r="26" spans="1:11">
      <c r="A26" s="15" t="s">
        <v>51</v>
      </c>
      <c r="B26" s="15" t="s">
        <v>58</v>
      </c>
      <c r="C26" s="3" t="s">
        <v>21</v>
      </c>
      <c r="D26" s="4">
        <v>45372.927889999999</v>
      </c>
      <c r="E26" s="4">
        <v>167.42788999999999</v>
      </c>
      <c r="F26" s="17">
        <f t="shared" si="0"/>
        <v>0.36900393645722912</v>
      </c>
      <c r="G26" s="4">
        <v>57021.364999999998</v>
      </c>
      <c r="H26" s="4">
        <v>9516.527</v>
      </c>
      <c r="I26" s="17">
        <f t="shared" si="1"/>
        <v>16.68940580429809</v>
      </c>
      <c r="J26" s="5">
        <f t="shared" si="2"/>
        <v>11648.437109999999</v>
      </c>
      <c r="K26" s="5">
        <f t="shared" si="3"/>
        <v>9349.0991099999992</v>
      </c>
    </row>
    <row r="27" spans="1:11" ht="25.5">
      <c r="A27" s="15" t="s">
        <v>51</v>
      </c>
      <c r="B27" s="15" t="s">
        <v>60</v>
      </c>
      <c r="C27" s="3" t="s">
        <v>22</v>
      </c>
      <c r="D27" s="4">
        <v>3393.7426599999999</v>
      </c>
      <c r="E27" s="4">
        <v>337.24266</v>
      </c>
      <c r="F27" s="17">
        <f t="shared" si="0"/>
        <v>9.9371901109319829</v>
      </c>
      <c r="G27" s="4">
        <v>582</v>
      </c>
      <c r="H27" s="4">
        <v>172</v>
      </c>
      <c r="I27" s="17">
        <f t="shared" si="1"/>
        <v>29.553264604810998</v>
      </c>
      <c r="J27" s="5">
        <f t="shared" si="2"/>
        <v>-2811.7426599999999</v>
      </c>
      <c r="K27" s="5">
        <f t="shared" si="3"/>
        <v>-165.24266</v>
      </c>
    </row>
    <row r="28" spans="1:11" s="1" customFormat="1" ht="12.75" customHeight="1">
      <c r="A28" s="14" t="s">
        <v>59</v>
      </c>
      <c r="B28" s="14" t="s">
        <v>57</v>
      </c>
      <c r="C28" s="9" t="s">
        <v>23</v>
      </c>
      <c r="D28" s="10">
        <f>D29+D30+D31+D32</f>
        <v>41326.680959999998</v>
      </c>
      <c r="E28" s="10">
        <f>E29+E30+E31+E32</f>
        <v>4511.6853700000001</v>
      </c>
      <c r="F28" s="10">
        <f t="shared" si="0"/>
        <v>10.917124882026821</v>
      </c>
      <c r="G28" s="10">
        <f>G29+G30+G31+G32</f>
        <v>152661.38700000002</v>
      </c>
      <c r="H28" s="10">
        <f>H29+H30+H31+H32</f>
        <v>5966.8519999999999</v>
      </c>
      <c r="I28" s="10">
        <f t="shared" si="1"/>
        <v>3.9085535099979141</v>
      </c>
      <c r="J28" s="11">
        <f t="shared" si="2"/>
        <v>111334.70604000002</v>
      </c>
      <c r="K28" s="11">
        <f t="shared" si="3"/>
        <v>1455.1666299999997</v>
      </c>
    </row>
    <row r="29" spans="1:11">
      <c r="A29" s="15" t="s">
        <v>59</v>
      </c>
      <c r="B29" s="15" t="s">
        <v>48</v>
      </c>
      <c r="C29" s="3" t="s">
        <v>24</v>
      </c>
      <c r="D29" s="4">
        <v>443.36630000000002</v>
      </c>
      <c r="E29" s="4">
        <v>21.262370000000001</v>
      </c>
      <c r="F29" s="17">
        <f t="shared" si="0"/>
        <v>4.795666698168084</v>
      </c>
      <c r="G29" s="4">
        <v>503.05</v>
      </c>
      <c r="H29" s="4">
        <v>0</v>
      </c>
      <c r="I29" s="17">
        <f t="shared" si="1"/>
        <v>0</v>
      </c>
      <c r="J29" s="5">
        <f t="shared" si="2"/>
        <v>59.683699999999988</v>
      </c>
      <c r="K29" s="5">
        <f t="shared" si="3"/>
        <v>-21.262370000000001</v>
      </c>
    </row>
    <row r="30" spans="1:11">
      <c r="A30" s="15" t="s">
        <v>59</v>
      </c>
      <c r="B30" s="15" t="s">
        <v>49</v>
      </c>
      <c r="C30" s="3" t="s">
        <v>25</v>
      </c>
      <c r="D30" s="4">
        <v>4540</v>
      </c>
      <c r="E30" s="4">
        <v>0</v>
      </c>
      <c r="F30" s="17">
        <f t="shared" si="0"/>
        <v>0</v>
      </c>
      <c r="G30" s="4">
        <v>99531.774000000005</v>
      </c>
      <c r="H30" s="4">
        <v>434.84100000000001</v>
      </c>
      <c r="I30" s="17">
        <f t="shared" si="1"/>
        <v>0.43688661673005041</v>
      </c>
      <c r="J30" s="5">
        <f t="shared" si="2"/>
        <v>94991.774000000005</v>
      </c>
      <c r="K30" s="5">
        <f t="shared" si="3"/>
        <v>434.84100000000001</v>
      </c>
    </row>
    <row r="31" spans="1:11">
      <c r="A31" s="15" t="s">
        <v>59</v>
      </c>
      <c r="B31" s="15" t="s">
        <v>50</v>
      </c>
      <c r="C31" s="3" t="s">
        <v>26</v>
      </c>
      <c r="D31" s="4">
        <v>26113.31466</v>
      </c>
      <c r="E31" s="4">
        <v>1915.423</v>
      </c>
      <c r="F31" s="17">
        <f t="shared" si="0"/>
        <v>7.3350435398154081</v>
      </c>
      <c r="G31" s="4">
        <v>44020.563000000002</v>
      </c>
      <c r="H31" s="4">
        <v>3391.0329999999999</v>
      </c>
      <c r="I31" s="17">
        <f t="shared" si="1"/>
        <v>7.703293117809511</v>
      </c>
      <c r="J31" s="5">
        <f t="shared" si="2"/>
        <v>17907.248340000002</v>
      </c>
      <c r="K31" s="5">
        <f t="shared" si="3"/>
        <v>1475.61</v>
      </c>
    </row>
    <row r="32" spans="1:11" ht="24.75" customHeight="1">
      <c r="A32" s="15" t="s">
        <v>59</v>
      </c>
      <c r="B32" s="15" t="s">
        <v>59</v>
      </c>
      <c r="C32" s="3" t="s">
        <v>27</v>
      </c>
      <c r="D32" s="4">
        <v>10230</v>
      </c>
      <c r="E32" s="4">
        <v>2575</v>
      </c>
      <c r="F32" s="17">
        <v>0</v>
      </c>
      <c r="G32" s="4">
        <v>8606</v>
      </c>
      <c r="H32" s="4">
        <v>2140.9780000000001</v>
      </c>
      <c r="I32" s="17">
        <f t="shared" si="1"/>
        <v>24.877736462932841</v>
      </c>
      <c r="J32" s="5">
        <f t="shared" si="2"/>
        <v>-1624</v>
      </c>
      <c r="K32" s="5">
        <f t="shared" si="3"/>
        <v>-434.02199999999993</v>
      </c>
    </row>
    <row r="33" spans="1:11" s="1" customFormat="1" ht="25.5">
      <c r="A33" s="14" t="s">
        <v>72</v>
      </c>
      <c r="B33" s="14" t="s">
        <v>57</v>
      </c>
      <c r="C33" s="9" t="s">
        <v>73</v>
      </c>
      <c r="D33" s="10">
        <f>D34</f>
        <v>0</v>
      </c>
      <c r="E33" s="10">
        <f>E34</f>
        <v>0</v>
      </c>
      <c r="F33" s="10">
        <v>0</v>
      </c>
      <c r="G33" s="10">
        <f>G34</f>
        <v>6755</v>
      </c>
      <c r="H33" s="10">
        <f>H34</f>
        <v>0</v>
      </c>
      <c r="I33" s="10">
        <f t="shared" ref="I33:I34" si="8">H33/G33*100</f>
        <v>0</v>
      </c>
      <c r="J33" s="11">
        <f t="shared" ref="J33:J34" si="9">G33-D33</f>
        <v>6755</v>
      </c>
      <c r="K33" s="11">
        <f t="shared" ref="K33:K34" si="10">H33-E33</f>
        <v>0</v>
      </c>
    </row>
    <row r="34" spans="1:11" s="2" customFormat="1" ht="25.5">
      <c r="A34" s="15" t="s">
        <v>72</v>
      </c>
      <c r="B34" s="15" t="s">
        <v>59</v>
      </c>
      <c r="C34" s="3" t="s">
        <v>74</v>
      </c>
      <c r="D34" s="4">
        <v>0</v>
      </c>
      <c r="E34" s="4">
        <v>0</v>
      </c>
      <c r="F34" s="17">
        <v>0</v>
      </c>
      <c r="G34" s="4">
        <v>6755</v>
      </c>
      <c r="H34" s="4">
        <v>0</v>
      </c>
      <c r="I34" s="17">
        <f t="shared" si="8"/>
        <v>0</v>
      </c>
      <c r="J34" s="5">
        <f t="shared" si="9"/>
        <v>6755</v>
      </c>
      <c r="K34" s="5">
        <f t="shared" si="10"/>
        <v>0</v>
      </c>
    </row>
    <row r="35" spans="1:11" s="1" customFormat="1">
      <c r="A35" s="14" t="s">
        <v>52</v>
      </c>
      <c r="B35" s="14" t="s">
        <v>57</v>
      </c>
      <c r="C35" s="9" t="s">
        <v>31</v>
      </c>
      <c r="D35" s="10">
        <f>D36+D37+D39+D40+D38</f>
        <v>395010.66012000002</v>
      </c>
      <c r="E35" s="10">
        <f>E36+E37+E39+E40+E38</f>
        <v>82086.798599999995</v>
      </c>
      <c r="F35" s="10">
        <f t="shared" si="0"/>
        <v>20.780907172242618</v>
      </c>
      <c r="G35" s="10">
        <f>G36+G37+G39+G40+G38</f>
        <v>470997.76915999997</v>
      </c>
      <c r="H35" s="10">
        <f>H36+H37+H39+H40+H38</f>
        <v>87649.159570000003</v>
      </c>
      <c r="I35" s="10">
        <f t="shared" si="1"/>
        <v>18.609251531343286</v>
      </c>
      <c r="J35" s="11">
        <f t="shared" si="2"/>
        <v>75987.109039999952</v>
      </c>
      <c r="K35" s="11">
        <f t="shared" si="3"/>
        <v>5562.3609700000088</v>
      </c>
    </row>
    <row r="36" spans="1:11">
      <c r="A36" s="15" t="s">
        <v>52</v>
      </c>
      <c r="B36" s="15" t="s">
        <v>48</v>
      </c>
      <c r="C36" s="3" t="s">
        <v>32</v>
      </c>
      <c r="D36" s="4">
        <v>67571.02</v>
      </c>
      <c r="E36" s="4">
        <v>13765.74091</v>
      </c>
      <c r="F36" s="17">
        <f t="shared" si="0"/>
        <v>20.372255606027554</v>
      </c>
      <c r="G36" s="4">
        <v>71422.399999999994</v>
      </c>
      <c r="H36" s="4">
        <v>15005.884910000001</v>
      </c>
      <c r="I36" s="17">
        <f t="shared" si="1"/>
        <v>21.01005414267793</v>
      </c>
      <c r="J36" s="5">
        <f t="shared" si="2"/>
        <v>3851.3799999999901</v>
      </c>
      <c r="K36" s="5">
        <f t="shared" si="3"/>
        <v>1240.1440000000002</v>
      </c>
    </row>
    <row r="37" spans="1:11">
      <c r="A37" s="15" t="s">
        <v>52</v>
      </c>
      <c r="B37" s="15" t="s">
        <v>49</v>
      </c>
      <c r="C37" s="3" t="s">
        <v>33</v>
      </c>
      <c r="D37" s="4">
        <v>276695.14012</v>
      </c>
      <c r="E37" s="4">
        <v>56544.753340000003</v>
      </c>
      <c r="F37" s="17">
        <f t="shared" si="0"/>
        <v>20.43575948441924</v>
      </c>
      <c r="G37" s="4">
        <v>322832.66915999999</v>
      </c>
      <c r="H37" s="4">
        <v>59851.136200000001</v>
      </c>
      <c r="I37" s="17">
        <f t="shared" si="1"/>
        <v>18.53936788855065</v>
      </c>
      <c r="J37" s="5">
        <f t="shared" si="2"/>
        <v>46137.529039999994</v>
      </c>
      <c r="K37" s="5">
        <f t="shared" si="3"/>
        <v>3306.3828599999979</v>
      </c>
    </row>
    <row r="38" spans="1:11" s="2" customFormat="1">
      <c r="A38" s="15" t="s">
        <v>52</v>
      </c>
      <c r="B38" s="15" t="s">
        <v>50</v>
      </c>
      <c r="C38" s="3" t="s">
        <v>75</v>
      </c>
      <c r="D38" s="4">
        <v>29851</v>
      </c>
      <c r="E38" s="4">
        <v>8042.1998400000002</v>
      </c>
      <c r="F38" s="17">
        <f t="shared" ref="F38" si="11">E38/D38*100</f>
        <v>26.941140464306052</v>
      </c>
      <c r="G38" s="4">
        <v>46017.2</v>
      </c>
      <c r="H38" s="4">
        <v>8868.3562899999997</v>
      </c>
      <c r="I38" s="17">
        <f t="shared" ref="I38" si="12">H38/G38*100</f>
        <v>19.271829424649916</v>
      </c>
      <c r="J38" s="5">
        <f t="shared" ref="J38" si="13">G38-D38</f>
        <v>16166.199999999997</v>
      </c>
      <c r="K38" s="5">
        <f t="shared" ref="K38" si="14">H38-E38</f>
        <v>826.1564499999995</v>
      </c>
    </row>
    <row r="39" spans="1:11">
      <c r="A39" s="15" t="s">
        <v>52</v>
      </c>
      <c r="B39" s="15" t="s">
        <v>52</v>
      </c>
      <c r="C39" s="3" t="s">
        <v>34</v>
      </c>
      <c r="D39" s="4">
        <v>8401.7999999999993</v>
      </c>
      <c r="E39" s="4">
        <v>659.83650999999998</v>
      </c>
      <c r="F39" s="17">
        <f t="shared" si="0"/>
        <v>7.8535136518365123</v>
      </c>
      <c r="G39" s="4">
        <v>10552.7</v>
      </c>
      <c r="H39" s="4">
        <v>641.79888000000005</v>
      </c>
      <c r="I39" s="17">
        <f t="shared" si="1"/>
        <v>6.0818452149686815</v>
      </c>
      <c r="J39" s="5">
        <f t="shared" si="2"/>
        <v>2150.9000000000015</v>
      </c>
      <c r="K39" s="5">
        <f t="shared" si="3"/>
        <v>-18.037629999999922</v>
      </c>
    </row>
    <row r="40" spans="1:11">
      <c r="A40" s="15" t="s">
        <v>52</v>
      </c>
      <c r="B40" s="15" t="s">
        <v>58</v>
      </c>
      <c r="C40" s="3" t="s">
        <v>35</v>
      </c>
      <c r="D40" s="4">
        <v>12491.7</v>
      </c>
      <c r="E40" s="4">
        <v>3074.268</v>
      </c>
      <c r="F40" s="17">
        <f t="shared" si="0"/>
        <v>24.610485362280553</v>
      </c>
      <c r="G40" s="4">
        <v>20172.8</v>
      </c>
      <c r="H40" s="4">
        <v>3281.9832900000001</v>
      </c>
      <c r="I40" s="17">
        <f t="shared" si="1"/>
        <v>16.269349272287435</v>
      </c>
      <c r="J40" s="5">
        <f t="shared" si="2"/>
        <v>7681.0999999999985</v>
      </c>
      <c r="K40" s="5">
        <f t="shared" si="3"/>
        <v>207.7152900000001</v>
      </c>
    </row>
    <row r="41" spans="1:11" ht="25.5">
      <c r="A41" s="16" t="s">
        <v>61</v>
      </c>
      <c r="B41" s="16" t="s">
        <v>57</v>
      </c>
      <c r="C41" s="9" t="s">
        <v>36</v>
      </c>
      <c r="D41" s="10">
        <f>D42+D43</f>
        <v>66687</v>
      </c>
      <c r="E41" s="10">
        <f>E42+E43</f>
        <v>20397.024000000001</v>
      </c>
      <c r="F41" s="10">
        <f t="shared" si="0"/>
        <v>30.58620720680193</v>
      </c>
      <c r="G41" s="10">
        <f>G42+G43</f>
        <v>73842.100000000006</v>
      </c>
      <c r="H41" s="10">
        <f>H42+H43</f>
        <v>16834.107820000001</v>
      </c>
      <c r="I41" s="10">
        <f t="shared" si="1"/>
        <v>22.797439157337074</v>
      </c>
      <c r="J41" s="11">
        <f t="shared" si="2"/>
        <v>7155.1000000000058</v>
      </c>
      <c r="K41" s="11">
        <f t="shared" si="3"/>
        <v>-3562.9161800000002</v>
      </c>
    </row>
    <row r="42" spans="1:11">
      <c r="A42" s="15" t="s">
        <v>61</v>
      </c>
      <c r="B42" s="15" t="s">
        <v>48</v>
      </c>
      <c r="C42" s="3" t="s">
        <v>37</v>
      </c>
      <c r="D42" s="4">
        <v>63404.1</v>
      </c>
      <c r="E42" s="4">
        <v>19456.5</v>
      </c>
      <c r="F42" s="17">
        <f t="shared" si="0"/>
        <v>30.686501346127461</v>
      </c>
      <c r="G42" s="4">
        <v>70133.100000000006</v>
      </c>
      <c r="H42" s="4">
        <v>16089.725</v>
      </c>
      <c r="I42" s="17">
        <f t="shared" si="1"/>
        <v>22.941699425806071</v>
      </c>
      <c r="J42" s="5">
        <f t="shared" si="2"/>
        <v>6729.0000000000073</v>
      </c>
      <c r="K42" s="5">
        <f t="shared" si="3"/>
        <v>-3366.7749999999996</v>
      </c>
    </row>
    <row r="43" spans="1:11" ht="25.5">
      <c r="A43" s="15" t="s">
        <v>61</v>
      </c>
      <c r="B43" s="15" t="s">
        <v>51</v>
      </c>
      <c r="C43" s="3" t="s">
        <v>38</v>
      </c>
      <c r="D43" s="4">
        <v>3282.9</v>
      </c>
      <c r="E43" s="4">
        <v>940.524</v>
      </c>
      <c r="F43" s="17">
        <f t="shared" si="0"/>
        <v>28.649182125559719</v>
      </c>
      <c r="G43" s="4">
        <v>3709</v>
      </c>
      <c r="H43" s="4">
        <v>744.38282000000004</v>
      </c>
      <c r="I43" s="17">
        <f t="shared" si="1"/>
        <v>20.069636559719601</v>
      </c>
      <c r="J43" s="5">
        <f t="shared" si="2"/>
        <v>426.09999999999991</v>
      </c>
      <c r="K43" s="5">
        <f t="shared" si="3"/>
        <v>-196.14117999999996</v>
      </c>
    </row>
    <row r="44" spans="1:11">
      <c r="A44" s="16" t="s">
        <v>62</v>
      </c>
      <c r="B44" s="16" t="s">
        <v>57</v>
      </c>
      <c r="C44" s="9" t="s">
        <v>39</v>
      </c>
      <c r="D44" s="10">
        <f>D45+D46+D47</f>
        <v>55920.73734</v>
      </c>
      <c r="E44" s="10">
        <f>E45+E46+E47</f>
        <v>7014.0295900000001</v>
      </c>
      <c r="F44" s="10">
        <f t="shared" si="0"/>
        <v>12.542805985111496</v>
      </c>
      <c r="G44" s="10">
        <f>G45+G46+G47</f>
        <v>54198.453999999998</v>
      </c>
      <c r="H44" s="10">
        <f>H45+H46+H47</f>
        <v>7593.74</v>
      </c>
      <c r="I44" s="10">
        <f t="shared" si="1"/>
        <v>14.010990055177588</v>
      </c>
      <c r="J44" s="11">
        <f t="shared" si="2"/>
        <v>-1722.2833400000018</v>
      </c>
      <c r="K44" s="11">
        <f t="shared" si="3"/>
        <v>579.71040999999968</v>
      </c>
    </row>
    <row r="45" spans="1:11">
      <c r="A45" s="15" t="s">
        <v>62</v>
      </c>
      <c r="B45" s="15" t="s">
        <v>48</v>
      </c>
      <c r="C45" s="3" t="s">
        <v>40</v>
      </c>
      <c r="D45" s="4">
        <v>1599.1583599999999</v>
      </c>
      <c r="E45" s="4">
        <v>198.23336</v>
      </c>
      <c r="F45" s="17">
        <f t="shared" si="0"/>
        <v>12.396105661480581</v>
      </c>
      <c r="G45" s="4">
        <v>1551.6179999999999</v>
      </c>
      <c r="H45" s="4">
        <v>330.86</v>
      </c>
      <c r="I45" s="17">
        <f t="shared" si="1"/>
        <v>21.323547419532389</v>
      </c>
      <c r="J45" s="5">
        <f t="shared" si="2"/>
        <v>-47.540359999999964</v>
      </c>
      <c r="K45" s="5">
        <f t="shared" si="3"/>
        <v>132.62664000000001</v>
      </c>
    </row>
    <row r="46" spans="1:11">
      <c r="A46" s="15" t="s">
        <v>62</v>
      </c>
      <c r="B46" s="15" t="s">
        <v>50</v>
      </c>
      <c r="C46" s="3" t="s">
        <v>41</v>
      </c>
      <c r="D46" s="4">
        <v>22844.13898</v>
      </c>
      <c r="E46" s="4">
        <v>1731.86958</v>
      </c>
      <c r="F46" s="17">
        <f t="shared" si="0"/>
        <v>7.581242530157291</v>
      </c>
      <c r="G46" s="4">
        <v>4826.8999999999996</v>
      </c>
      <c r="H46" s="4">
        <v>140</v>
      </c>
      <c r="I46" s="17">
        <f t="shared" si="1"/>
        <v>2.9004122728873609</v>
      </c>
      <c r="J46" s="5">
        <f t="shared" si="2"/>
        <v>-18017.238980000002</v>
      </c>
      <c r="K46" s="5">
        <f t="shared" si="3"/>
        <v>-1591.86958</v>
      </c>
    </row>
    <row r="47" spans="1:11">
      <c r="A47" s="15" t="s">
        <v>62</v>
      </c>
      <c r="B47" s="15" t="s">
        <v>51</v>
      </c>
      <c r="C47" s="3" t="s">
        <v>42</v>
      </c>
      <c r="D47" s="4">
        <v>31477.439999999999</v>
      </c>
      <c r="E47" s="4">
        <v>5083.9266500000003</v>
      </c>
      <c r="F47" s="17">
        <f t="shared" si="0"/>
        <v>16.151016887014958</v>
      </c>
      <c r="G47" s="4">
        <v>47819.936000000002</v>
      </c>
      <c r="H47" s="4">
        <v>7122.88</v>
      </c>
      <c r="I47" s="17">
        <f t="shared" si="1"/>
        <v>14.89521023198358</v>
      </c>
      <c r="J47" s="5">
        <f t="shared" si="2"/>
        <v>16342.496000000003</v>
      </c>
      <c r="K47" s="5">
        <f t="shared" si="3"/>
        <v>2038.9533499999998</v>
      </c>
    </row>
    <row r="48" spans="1:11" ht="25.5">
      <c r="A48" s="16" t="s">
        <v>53</v>
      </c>
      <c r="B48" s="16" t="s">
        <v>57</v>
      </c>
      <c r="C48" s="9" t="s">
        <v>43</v>
      </c>
      <c r="D48" s="10">
        <f>D49</f>
        <v>600</v>
      </c>
      <c r="E48" s="10">
        <f>E49</f>
        <v>331.15499999999997</v>
      </c>
      <c r="F48" s="10">
        <f t="shared" si="0"/>
        <v>55.192500000000003</v>
      </c>
      <c r="G48" s="10">
        <f>G49</f>
        <v>600</v>
      </c>
      <c r="H48" s="10">
        <f>H49</f>
        <v>135.57</v>
      </c>
      <c r="I48" s="10">
        <f t="shared" si="1"/>
        <v>22.594999999999999</v>
      </c>
      <c r="J48" s="11">
        <f t="shared" si="2"/>
        <v>0</v>
      </c>
      <c r="K48" s="11">
        <f t="shared" si="3"/>
        <v>-195.58499999999998</v>
      </c>
    </row>
    <row r="49" spans="1:11">
      <c r="A49" s="15" t="s">
        <v>53</v>
      </c>
      <c r="B49" s="15" t="s">
        <v>48</v>
      </c>
      <c r="C49" s="3" t="s">
        <v>44</v>
      </c>
      <c r="D49" s="4">
        <v>600</v>
      </c>
      <c r="E49" s="4">
        <v>331.15499999999997</v>
      </c>
      <c r="F49" s="17">
        <f t="shared" si="0"/>
        <v>55.192500000000003</v>
      </c>
      <c r="G49" s="4">
        <v>600</v>
      </c>
      <c r="H49" s="4">
        <v>135.57</v>
      </c>
      <c r="I49" s="17">
        <f t="shared" si="1"/>
        <v>22.594999999999999</v>
      </c>
      <c r="J49" s="5">
        <f t="shared" si="2"/>
        <v>0</v>
      </c>
      <c r="K49" s="5">
        <f t="shared" si="3"/>
        <v>-195.58499999999998</v>
      </c>
    </row>
    <row r="50" spans="1:11">
      <c r="A50" s="16" t="s">
        <v>60</v>
      </c>
      <c r="B50" s="16" t="s">
        <v>57</v>
      </c>
      <c r="C50" s="9" t="s">
        <v>2</v>
      </c>
      <c r="D50" s="10">
        <f>D51</f>
        <v>400</v>
      </c>
      <c r="E50" s="10">
        <f>E51</f>
        <v>26.385000000000002</v>
      </c>
      <c r="F50" s="10">
        <f t="shared" si="0"/>
        <v>6.5962500000000004</v>
      </c>
      <c r="G50" s="10">
        <f>G51</f>
        <v>580</v>
      </c>
      <c r="H50" s="10">
        <f>H51</f>
        <v>67.760000000000005</v>
      </c>
      <c r="I50" s="10">
        <f t="shared" si="1"/>
        <v>11.682758620689656</v>
      </c>
      <c r="J50" s="11">
        <f t="shared" si="2"/>
        <v>180</v>
      </c>
      <c r="K50" s="11">
        <f t="shared" si="3"/>
        <v>41.375</v>
      </c>
    </row>
    <row r="51" spans="1:11" s="21" customFormat="1">
      <c r="A51" s="18" t="s">
        <v>60</v>
      </c>
      <c r="B51" s="18" t="s">
        <v>49</v>
      </c>
      <c r="C51" s="19" t="s">
        <v>66</v>
      </c>
      <c r="D51" s="20">
        <v>400</v>
      </c>
      <c r="E51" s="17">
        <v>26.385000000000002</v>
      </c>
      <c r="F51" s="17">
        <f t="shared" si="0"/>
        <v>6.5962500000000004</v>
      </c>
      <c r="G51" s="17">
        <v>580</v>
      </c>
      <c r="H51" s="17">
        <v>67.760000000000005</v>
      </c>
      <c r="I51" s="17">
        <f t="shared" si="1"/>
        <v>11.682758620689656</v>
      </c>
      <c r="J51" s="22">
        <f t="shared" si="2"/>
        <v>180</v>
      </c>
      <c r="K51" s="22">
        <f t="shared" si="3"/>
        <v>41.375</v>
      </c>
    </row>
    <row r="52" spans="1:11" ht="51">
      <c r="A52" s="16" t="s">
        <v>63</v>
      </c>
      <c r="B52" s="16" t="s">
        <v>57</v>
      </c>
      <c r="C52" s="9" t="s">
        <v>45</v>
      </c>
      <c r="D52" s="10">
        <f>D53+D54+D55</f>
        <v>17000</v>
      </c>
      <c r="E52" s="10">
        <f>E53+E54+E55</f>
        <v>5300</v>
      </c>
      <c r="F52" s="10">
        <f t="shared" si="0"/>
        <v>31.176470588235293</v>
      </c>
      <c r="G52" s="10">
        <f>G53+G54+G55</f>
        <v>27129</v>
      </c>
      <c r="H52" s="10">
        <f>H53+H54+H55</f>
        <v>9728.59</v>
      </c>
      <c r="I52" s="10">
        <f t="shared" si="1"/>
        <v>35.860481403663975</v>
      </c>
      <c r="J52" s="11">
        <f t="shared" si="2"/>
        <v>10129</v>
      </c>
      <c r="K52" s="11">
        <f t="shared" si="3"/>
        <v>4428.59</v>
      </c>
    </row>
    <row r="53" spans="1:11" ht="38.25">
      <c r="A53" s="15" t="s">
        <v>63</v>
      </c>
      <c r="B53" s="15" t="s">
        <v>48</v>
      </c>
      <c r="C53" s="3" t="s">
        <v>46</v>
      </c>
      <c r="D53" s="4">
        <v>14625</v>
      </c>
      <c r="E53" s="4">
        <v>3656.25</v>
      </c>
      <c r="F53" s="17">
        <f t="shared" si="0"/>
        <v>25</v>
      </c>
      <c r="G53" s="4">
        <v>20622.900000000001</v>
      </c>
      <c r="H53" s="4">
        <v>5155.46</v>
      </c>
      <c r="I53" s="17">
        <f t="shared" si="1"/>
        <v>24.998715020680891</v>
      </c>
      <c r="J53" s="5">
        <f t="shared" si="2"/>
        <v>5997.9000000000015</v>
      </c>
      <c r="K53" s="5">
        <f t="shared" si="3"/>
        <v>1499.21</v>
      </c>
    </row>
    <row r="54" spans="1:11">
      <c r="A54" s="15" t="s">
        <v>63</v>
      </c>
      <c r="B54" s="15" t="s">
        <v>49</v>
      </c>
      <c r="C54" s="3" t="s">
        <v>67</v>
      </c>
      <c r="D54" s="4">
        <v>975</v>
      </c>
      <c r="E54" s="4">
        <v>243.75</v>
      </c>
      <c r="F54" s="17">
        <f t="shared" si="0"/>
        <v>25</v>
      </c>
      <c r="G54" s="4">
        <v>2577.1</v>
      </c>
      <c r="H54" s="4">
        <v>644.13</v>
      </c>
      <c r="I54" s="17">
        <f t="shared" si="1"/>
        <v>24.994373520623959</v>
      </c>
      <c r="J54" s="5">
        <f t="shared" si="2"/>
        <v>1602.1</v>
      </c>
      <c r="K54" s="5">
        <f t="shared" si="3"/>
        <v>400.38</v>
      </c>
    </row>
    <row r="55" spans="1:11" ht="25.5">
      <c r="A55" s="15" t="s">
        <v>63</v>
      </c>
      <c r="B55" s="15" t="s">
        <v>50</v>
      </c>
      <c r="C55" s="3" t="s">
        <v>47</v>
      </c>
      <c r="D55" s="4">
        <v>1400</v>
      </c>
      <c r="E55" s="4">
        <v>1400</v>
      </c>
      <c r="F55" s="17">
        <f t="shared" si="0"/>
        <v>100</v>
      </c>
      <c r="G55" s="4">
        <v>3929</v>
      </c>
      <c r="H55" s="4">
        <v>3929</v>
      </c>
      <c r="I55" s="17">
        <f t="shared" si="1"/>
        <v>100</v>
      </c>
      <c r="J55" s="5">
        <f t="shared" si="2"/>
        <v>2529</v>
      </c>
      <c r="K55" s="5">
        <f t="shared" si="3"/>
        <v>2529</v>
      </c>
    </row>
  </sheetData>
  <mergeCells count="14">
    <mergeCell ref="C1:F1"/>
    <mergeCell ref="C2:F2"/>
    <mergeCell ref="A3:K3"/>
    <mergeCell ref="A9:A10"/>
    <mergeCell ref="B9:B10"/>
    <mergeCell ref="A4:K4"/>
    <mergeCell ref="A5:K5"/>
    <mergeCell ref="A6:K6"/>
    <mergeCell ref="J9:K9"/>
    <mergeCell ref="C9:C10"/>
    <mergeCell ref="C8:K8"/>
    <mergeCell ref="C7:F7"/>
    <mergeCell ref="D9:F9"/>
    <mergeCell ref="G9:I9"/>
  </mergeCells>
  <printOptions horizontalCentered="1"/>
  <pageMargins left="0" right="0" top="0" bottom="0" header="0" footer="0"/>
  <pageSetup paperSize="9" orientation="landscape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Venera</dc:creator>
  <cp:lastModifiedBy>Венера</cp:lastModifiedBy>
  <cp:lastPrinted>2016-09-14T12:30:19Z</cp:lastPrinted>
  <dcterms:created xsi:type="dcterms:W3CDTF">2016-09-14T11:01:57Z</dcterms:created>
  <dcterms:modified xsi:type="dcterms:W3CDTF">2019-09-30T06:30:38Z</dcterms:modified>
</cp:coreProperties>
</file>