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0" windowWidth="13890" windowHeight="13320" activeTab="0"/>
  </bookViews>
  <sheets>
    <sheet name="приложение 5" sheetId="1" r:id="rId1"/>
  </sheets>
  <definedNames>
    <definedName name="_xlnm.Print_Area" localSheetId="0">'приложение 5'!$A$1:$F$261</definedName>
  </definedNames>
  <calcPr fullCalcOnLoad="1"/>
</workbook>
</file>

<file path=xl/sharedStrings.xml><?xml version="1.0" encoding="utf-8"?>
<sst xmlns="http://schemas.openxmlformats.org/spreadsheetml/2006/main" count="868" uniqueCount="276">
  <si>
    <t>Наименование</t>
  </si>
  <si>
    <t>РзПр</t>
  </si>
  <si>
    <t>Цс</t>
  </si>
  <si>
    <t>Вр</t>
  </si>
  <si>
    <t>ВСЕГО</t>
  </si>
  <si>
    <t>Межбюджетные трансферты</t>
  </si>
  <si>
    <t>Резервные фонды местных администраций</t>
  </si>
  <si>
    <t>Библиотеки</t>
  </si>
  <si>
    <t>(тыс.руб.)</t>
  </si>
  <si>
    <t>0103</t>
  </si>
  <si>
    <t>0801</t>
  </si>
  <si>
    <t>0804</t>
  </si>
  <si>
    <t>0701</t>
  </si>
  <si>
    <t>0702</t>
  </si>
  <si>
    <t>0707</t>
  </si>
  <si>
    <t>0709</t>
  </si>
  <si>
    <t>0104</t>
  </si>
  <si>
    <t>0111</t>
  </si>
  <si>
    <t>1202</t>
  </si>
  <si>
    <t>1401</t>
  </si>
  <si>
    <t>1402</t>
  </si>
  <si>
    <t>1004</t>
  </si>
  <si>
    <t>0409</t>
  </si>
  <si>
    <t>1101</t>
  </si>
  <si>
    <t>1003</t>
  </si>
  <si>
    <t>500</t>
  </si>
  <si>
    <t>0203</t>
  </si>
  <si>
    <t>200</t>
  </si>
  <si>
    <t>0412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</si>
  <si>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</si>
  <si>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</si>
  <si>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</si>
  <si>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</si>
  <si>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Социальное обеспечение и иные выплаты населению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</si>
  <si>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</si>
  <si>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</si>
  <si>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Доплата к пенсии муниципальных служащих</t>
  </si>
  <si>
    <t>Мероприятия в области физической культуры и спорта</t>
  </si>
  <si>
    <t>100</t>
  </si>
  <si>
    <t>800</t>
  </si>
  <si>
    <t>0405</t>
  </si>
  <si>
    <t>600</t>
  </si>
  <si>
    <t>300</t>
  </si>
  <si>
    <t>1001</t>
  </si>
  <si>
    <t>сумма, тыс. руб</t>
  </si>
  <si>
    <t>Непрограммные расходы</t>
  </si>
  <si>
    <t>Аппараты органов государственной власти Республики Башкортостан</t>
  </si>
  <si>
    <t>0113</t>
  </si>
  <si>
    <t>Организация и осуществление деятельности по опеке и попечительству</t>
  </si>
  <si>
    <t>999</t>
  </si>
  <si>
    <t>900</t>
  </si>
  <si>
    <t>9999</t>
  </si>
  <si>
    <t>Условно утвержденные расходы</t>
  </si>
  <si>
    <t>Дворцы и дома культуры, другие учреждения культуры</t>
  </si>
  <si>
    <t>Мероприятия в области сельскохозяйственного производства</t>
  </si>
  <si>
    <t>Мероприятия в сфере молодежной политики</t>
  </si>
  <si>
    <t>Учреждения в сфере отдыха и оздоровления</t>
  </si>
  <si>
    <t>0503</t>
  </si>
  <si>
    <t>Публикация муниципальных правовых актов и иной официальной информации</t>
  </si>
  <si>
    <t>Мероприятия по развитию малого и среднего предпринимательства</t>
  </si>
  <si>
    <t>400</t>
  </si>
  <si>
    <t>Капитальные вложения в объекты государственной (муниципальной) собственности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</si>
  <si>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</si>
  <si>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</si>
  <si>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0502</t>
  </si>
  <si>
    <t>2018 г.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</si>
  <si>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</si>
  <si>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2019 г.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</si>
  <si>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</si>
  <si>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</si>
  <si>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</si>
  <si>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Закупка товаров, работ и услуг для обеспечения государственных (муниципальных) нужд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</si>
  <si>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</si>
  <si>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0300000000</t>
  </si>
  <si>
    <t>03000S2410</t>
  </si>
  <si>
    <t>03000S2350</t>
  </si>
  <si>
    <t>9900000000</t>
  </si>
  <si>
    <t>0100003150</t>
  </si>
  <si>
    <t>0100000000</t>
  </si>
  <si>
    <t>1100002080</t>
  </si>
  <si>
    <t>1100073060</t>
  </si>
  <si>
    <t>1100000000</t>
  </si>
  <si>
    <t>1100073080</t>
  </si>
  <si>
    <t>1100073090</t>
  </si>
  <si>
    <t>9900007500</t>
  </si>
  <si>
    <t>1100002040</t>
  </si>
  <si>
    <t>9900002990</t>
  </si>
  <si>
    <t>1500000000</t>
  </si>
  <si>
    <t>1500042090</t>
  </si>
  <si>
    <t>1500073020</t>
  </si>
  <si>
    <t>1500073030</t>
  </si>
  <si>
    <t>1500042190</t>
  </si>
  <si>
    <t>1500073040</t>
  </si>
  <si>
    <t>1500073050</t>
  </si>
  <si>
    <t>1500073300</t>
  </si>
  <si>
    <t>1500042390</t>
  </si>
  <si>
    <t>1800042390</t>
  </si>
  <si>
    <t>1500073100</t>
  </si>
  <si>
    <t>1100002300</t>
  </si>
  <si>
    <t>1800000000</t>
  </si>
  <si>
    <t>1800045290</t>
  </si>
  <si>
    <t>1800044090</t>
  </si>
  <si>
    <t>1800044190</t>
  </si>
  <si>
    <t>1800044290</t>
  </si>
  <si>
    <t>1500045290</t>
  </si>
  <si>
    <t>1500043290</t>
  </si>
  <si>
    <t>0600043450</t>
  </si>
  <si>
    <t>0600000000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</si>
  <si>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</si>
  <si>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0800000000</t>
  </si>
  <si>
    <t>1500073010</t>
  </si>
  <si>
    <t>0900000000</t>
  </si>
  <si>
    <t>0900071050</t>
  </si>
  <si>
    <t>990999990</t>
  </si>
  <si>
    <t>990099990</t>
  </si>
  <si>
    <t>1500073150</t>
  </si>
  <si>
    <t>1200000000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</si>
  <si>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</si>
  <si>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1200062870</t>
  </si>
  <si>
    <t>1500052600</t>
  </si>
  <si>
    <t>Оздоровление детей за счет средств муниципальных образований</t>
  </si>
  <si>
    <t>0500043110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</si>
  <si>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</si>
  <si>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Предоставление субсидий бюджетным, автономным учреждениям и иным некоммерческим организациям</t>
  </si>
  <si>
    <t>Приложение № 8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</si>
  <si>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</si>
  <si>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0300074040</t>
  </si>
  <si>
    <t>03000S2110</t>
  </si>
  <si>
    <t>1900041870</t>
  </si>
  <si>
    <t>1900000000</t>
  </si>
  <si>
    <t>Обеспечение приватизации и проведение предпродажной подготовки объектов приватизации</t>
  </si>
  <si>
    <t>0300502290</t>
  </si>
  <si>
    <t>Мероприятия в области коммунального хозяйства</t>
  </si>
  <si>
    <t>0300003560</t>
  </si>
  <si>
    <t>Организации по внешкольной работе с детьми</t>
  </si>
  <si>
    <t>0309</t>
  </si>
  <si>
    <t>9900003290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</si>
  <si>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</si>
  <si>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</si>
  <si>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1500073190</t>
  </si>
  <si>
    <t>1500043240</t>
  </si>
  <si>
    <t>1500073310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</si>
  <si>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 Республики Башкортостан"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</si>
  <si>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2018-2022 годы"</t>
  </si>
  <si>
    <t>03000R0820</t>
  </si>
  <si>
    <t>0300073360</t>
  </si>
  <si>
    <t>0505</t>
  </si>
  <si>
    <t>1100051180</t>
  </si>
  <si>
    <t>1100064450</t>
  </si>
  <si>
    <t>Республики Башкортостан на 2019 год и на плановый период 2020-2021 годов"</t>
  </si>
  <si>
    <t>01000S2160</t>
  </si>
  <si>
    <t>Муниципальная целевая программа "Формирование современной городской среды на территории муниципального района Кугарчинский район Республики Башкортостан на 2018-2020 гг."</t>
  </si>
  <si>
    <t>2000000000</t>
  </si>
  <si>
    <t>03000L5675</t>
  </si>
  <si>
    <t>03000S2220</t>
  </si>
  <si>
    <t>Улучшение жилищных условий граждан, проживающих в сельской местности, в том числе молодых семей и молодых специалистов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</si>
  <si>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</si>
  <si>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0300073350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</si>
  <si>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</si>
  <si>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мероприятий по обеспечению жильем молодых семей</t>
  </si>
  <si>
    <t>08000L4970</t>
  </si>
  <si>
    <t>Дотации на поддержку мер по обеспечению сбалансированности бюджетов</t>
  </si>
  <si>
    <t>Дотация на выравнивание бюджетной обеспеченности</t>
  </si>
  <si>
    <t>0900071020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</si>
  <si>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</si>
  <si>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Дошкольные образовательные организации</t>
  </si>
  <si>
    <t>15000S2080</t>
  </si>
  <si>
    <t>0703</t>
  </si>
  <si>
    <t>15000S2050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</si>
  <si>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</si>
  <si>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1500073170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</si>
  <si>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</si>
  <si>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1500073160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</si>
  <si>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</si>
  <si>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1500073180</t>
  </si>
  <si>
    <t>99000S2010</t>
  </si>
  <si>
    <t>999999999</t>
  </si>
  <si>
    <t>Иные средства</t>
  </si>
  <si>
    <t>18000S2050</t>
  </si>
  <si>
    <t xml:space="preserve">Субсидии на 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местного бюджета </t>
  </si>
  <si>
    <t>18000S2040</t>
  </si>
  <si>
    <t xml:space="preserve">Распределение бюджетных ассигнований муниципального района Кугарчинский район Республики Башкортостан на 2019 год по  целевым статьям (муниципальным программам муниципального района Кугарчинский район Республики Башкортостан и непрограммным направлениям деятельности), группам видов расходов классификации расходов бюджетов    
</t>
  </si>
  <si>
    <t>Осуществление мероприятий по реконструкции и строительству объектов водоснабжения и водоотведения, электро - и теплоснабжения</t>
  </si>
  <si>
    <t>03000S2320</t>
  </si>
  <si>
    <t xml:space="preserve">Муниципальная целевая программа "Инвалиды Кугарчинского района" </t>
  </si>
  <si>
    <t>1300000000</t>
  </si>
  <si>
    <t>Учреждения в сфере общегосударственного управления</t>
  </si>
  <si>
    <t>1300002990</t>
  </si>
  <si>
    <t xml:space="preserve">Муниципальная целевая программа "Ветеран" в муниципальном районе Кугарчинский район Республики Башкортостан </t>
  </si>
  <si>
    <t>1400000000</t>
  </si>
  <si>
    <t>1400002990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</si>
  <si>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</t>
  </si>
  <si>
    <t xml:space="preserve"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</t>
  </si>
  <si>
    <t>9900073140</t>
  </si>
  <si>
    <t>9900073340</t>
  </si>
  <si>
    <t xml:space="preserve">Муниципальная программа "Развитие системы образования муниципального района Кугарчинский район Республики Башкортостан" </t>
  </si>
  <si>
    <t>Проведение работ по землеустройству</t>
  </si>
  <si>
    <t>0300003330</t>
  </si>
  <si>
    <t xml:space="preserve">Осуществление мероприятий по переходу на поквартирные системы отопления и установке блочных котельных </t>
  </si>
  <si>
    <t>Мероприятия по улучшению систем наружного освещения населенных пунктов Республики Башкортостан</t>
  </si>
  <si>
    <t>03000S2310</t>
  </si>
  <si>
    <t>Мероприятия по закупке техники для жилищно-коммунального хозяйства</t>
  </si>
  <si>
    <t>03000S2240</t>
  </si>
  <si>
    <t>Благоустройство</t>
  </si>
  <si>
    <t>Другие вопросы в области охраны окружающей среды</t>
  </si>
  <si>
    <t>0605</t>
  </si>
  <si>
    <t>03000074040</t>
  </si>
  <si>
    <t>0500000000</t>
  </si>
  <si>
    <t>Муниципальная программа "Развитие молодежной политики в муниципальном районе  Кугарчинский район Республики Башкортостан "</t>
  </si>
  <si>
    <t>Иные безвозмездные и безвозвратные перечисления</t>
  </si>
  <si>
    <t>1403</t>
  </si>
  <si>
    <t>09000074000</t>
  </si>
  <si>
    <t>0900074000</t>
  </si>
  <si>
    <t>Реализация мероприятий по развитию образовательных организаций</t>
  </si>
  <si>
    <t>15000S520</t>
  </si>
  <si>
    <t>15000s2520</t>
  </si>
  <si>
    <t>Реализация проектов развития общественной инфраструктуры, основанных на местных инициативах, за счет средств бюджетов</t>
  </si>
  <si>
    <t>15000s2471</t>
  </si>
  <si>
    <t>15000S2471</t>
  </si>
  <si>
    <t>150E250970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</si>
  <si>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</si>
  <si>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150E151690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</si>
  <si>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</si>
  <si>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150E452100</t>
  </si>
  <si>
    <t>15000S2520</t>
  </si>
  <si>
    <t>18000s2471</t>
  </si>
  <si>
    <t>18000S2471</t>
  </si>
  <si>
    <t xml:space="preserve">Муниципальная программа "Развитие физической культуры и спорта в муниципальном районе Кугарчинский район Республики Башкортотсан " </t>
  </si>
  <si>
    <t>Реализация программ формирования современной городской среды</t>
  </si>
  <si>
    <t>200F255550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</si>
  <si>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</si>
  <si>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20000S2481</t>
  </si>
  <si>
    <t>Обеспечение проведения выборов и референдумов</t>
  </si>
  <si>
    <t>0107</t>
  </si>
  <si>
    <t>990000000</t>
  </si>
  <si>
    <t>Проведение выборов в представительные органы муниципального образования</t>
  </si>
  <si>
    <t>9900000220</t>
  </si>
  <si>
    <t>Содержание и обслуживание муниципальной казны</t>
  </si>
  <si>
    <t>9900009040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</si>
  <si>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</si>
  <si>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9900010470</t>
  </si>
  <si>
    <t>09000S2471</t>
  </si>
  <si>
    <t>0900074040</t>
  </si>
  <si>
    <t>Иные межбюджетные трансферты на проведение мероприятий в области культуры и искусства</t>
  </si>
  <si>
    <t>180074110</t>
  </si>
  <si>
    <t>1800074110</t>
  </si>
  <si>
    <t>к проекту решения Совета муниципального района Кугарчинский район Республики Башкортостан</t>
  </si>
  <si>
    <t>"О внесении изменений в решение Совета муниципального района Кугарчинский район Республики Башкортостан "</t>
  </si>
  <si>
    <t xml:space="preserve">от 07 декабря 2018 года № 345 "О  бюджете муниципального района Кугарчинский район </t>
  </si>
  <si>
    <t>Предоставление социальных выплат молодым семьям на приобретение (строительство) жилого помещения</t>
  </si>
  <si>
    <t>08000S2200</t>
  </si>
  <si>
    <t>Дорожное хозяйство (дорожные фонды)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</si>
  <si>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</si>
  <si>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</si>
  <si>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Осуществление мероприятий по переходу на поквартирные системы отопления и установке блочных котельных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</si>
  <si>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</si>
  <si>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</si>
  <si>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Улучшение жилищных условий граждан, проживающих в сельской местности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</si>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</sst>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[$-FC19]d\ mmmm\ yyyy\ &quot;г.&quot;"/>
  </numFmts>
  <fonts count="4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wrapText="1"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right" wrapText="1" shrinkToFit="1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wrapText="1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 shrinkToFit="1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top" wrapText="1" shrinkToFit="1"/>
    </xf>
    <xf numFmtId="0" fontId="1" fillId="33" borderId="11" xfId="0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wrapText="1" shrinkToFit="1"/>
    </xf>
    <xf numFmtId="49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left" wrapText="1" shrinkToFit="1"/>
    </xf>
    <xf numFmtId="49" fontId="5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wrapText="1" shrinkToFit="1"/>
    </xf>
    <xf numFmtId="2" fontId="0" fillId="33" borderId="0" xfId="0" applyNumberFormat="1" applyFont="1" applyFill="1" applyAlignment="1">
      <alignment/>
    </xf>
    <xf numFmtId="0" fontId="5" fillId="33" borderId="11" xfId="0" applyNumberFormat="1" applyFont="1" applyFill="1" applyBorder="1" applyAlignment="1">
      <alignment horizontal="left" wrapText="1" shrinkToFit="1"/>
    </xf>
    <xf numFmtId="0" fontId="5" fillId="33" borderId="11" xfId="0" applyFont="1" applyFill="1" applyBorder="1" applyAlignment="1">
      <alignment wrapText="1" shrinkToFit="1"/>
    </xf>
    <xf numFmtId="0" fontId="8" fillId="33" borderId="0" xfId="0" applyFont="1" applyFill="1" applyAlignment="1">
      <alignment/>
    </xf>
    <xf numFmtId="0" fontId="5" fillId="33" borderId="15" xfId="0" applyFont="1" applyFill="1" applyBorder="1" applyAlignment="1">
      <alignment vertical="justify" wrapText="1"/>
    </xf>
    <xf numFmtId="0" fontId="0" fillId="33" borderId="0" xfId="0" applyFill="1" applyAlignment="1">
      <alignment/>
    </xf>
    <xf numFmtId="2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Горизонт">
      <a:dk1>
        <a:srgbClr val="000000"/>
      </a:dk1>
      <a:lt1>
        <a:sysClr val="window" lastClr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tabSelected="1" zoomScale="90" zoomScaleNormal="90" zoomScalePageLayoutView="0" workbookViewId="0" topLeftCell="A223">
      <selection activeCell="A223" sqref="A1:IV16384"/>
    </sheetView>
  </sheetViews>
  <sheetFormatPr defaultColWidth="9.00390625" defaultRowHeight="12.75"/>
  <cols>
    <col min="1" max="1" width="87.375" style="9" customWidth="1"/>
    <col min="2" max="2" width="6.125" style="10" bestFit="1" customWidth="1"/>
    <col min="3" max="3" width="13.75390625" style="10" bestFit="1" customWidth="1"/>
    <col min="4" max="4" width="7.875" style="10" customWidth="1"/>
    <col min="5" max="5" width="15.875" style="12" customWidth="1"/>
    <col min="6" max="6" width="14.625" style="12" hidden="1" customWidth="1"/>
    <col min="7" max="7" width="13.375" style="12" hidden="1" customWidth="1"/>
    <col min="8" max="8" width="13.75390625" style="10" customWidth="1"/>
    <col min="9" max="9" width="10.25390625" style="10" hidden="1" customWidth="1"/>
    <col min="10" max="10" width="12.25390625" style="10" hidden="1" customWidth="1"/>
    <col min="11" max="11" width="10.875" style="10" hidden="1" customWidth="1"/>
    <col min="12" max="12" width="11.25390625" style="10" hidden="1" customWidth="1"/>
    <col min="13" max="14" width="0" style="10" hidden="1" customWidth="1"/>
    <col min="15" max="16384" width="9.125" style="10" customWidth="1"/>
  </cols>
  <sheetData>
    <row r="1" spans="1:7" s="5" customFormat="1" ht="15">
      <c r="A1" s="1"/>
      <c r="B1" s="2"/>
      <c r="C1" s="3" t="s">
        <v>124</v>
      </c>
      <c r="D1" s="3"/>
      <c r="E1" s="3"/>
      <c r="F1" s="4"/>
      <c r="G1" s="4"/>
    </row>
    <row r="2" spans="1:7" s="5" customFormat="1" ht="15">
      <c r="A2" s="3" t="s">
        <v>246</v>
      </c>
      <c r="B2" s="6"/>
      <c r="C2" s="6"/>
      <c r="D2" s="6"/>
      <c r="E2" s="6"/>
      <c r="F2" s="6"/>
      <c r="G2" s="6"/>
    </row>
    <row r="3" spans="1:7" s="5" customFormat="1" ht="15">
      <c r="A3" s="3" t="s">
        <v>247</v>
      </c>
      <c r="B3" s="6"/>
      <c r="C3" s="6"/>
      <c r="D3" s="6"/>
      <c r="E3" s="6"/>
      <c r="F3" s="6"/>
      <c r="G3" s="6"/>
    </row>
    <row r="4" spans="1:7" s="5" customFormat="1" ht="15">
      <c r="A4" s="7" t="s">
        <v>248</v>
      </c>
      <c r="B4" s="4"/>
      <c r="C4" s="4"/>
      <c r="D4" s="4"/>
      <c r="E4" s="4"/>
      <c r="F4" s="8"/>
      <c r="G4" s="8"/>
    </row>
    <row r="5" spans="1:7" s="5" customFormat="1" ht="15">
      <c r="A5" s="7" t="s">
        <v>149</v>
      </c>
      <c r="B5" s="4"/>
      <c r="C5" s="4"/>
      <c r="D5" s="4"/>
      <c r="E5" s="4"/>
      <c r="F5" s="8"/>
      <c r="G5" s="8"/>
    </row>
    <row r="6" spans="3:4" ht="15.75">
      <c r="C6" s="11"/>
      <c r="D6" s="11"/>
    </row>
    <row r="7" spans="1:7" ht="81.75" customHeight="1">
      <c r="A7" s="13" t="s">
        <v>181</v>
      </c>
      <c r="B7" s="13"/>
      <c r="C7" s="13"/>
      <c r="D7" s="13"/>
      <c r="E7" s="13"/>
      <c r="F7" s="14"/>
      <c r="G7" s="14"/>
    </row>
    <row r="8" ht="15.75">
      <c r="E8" s="12" t="s">
        <v>8</v>
      </c>
    </row>
    <row r="9" spans="1:9" ht="15" customHeight="1">
      <c r="A9" s="15" t="s">
        <v>0</v>
      </c>
      <c r="B9" s="16" t="s">
        <v>1</v>
      </c>
      <c r="C9" s="16" t="s">
        <v>2</v>
      </c>
      <c r="D9" s="16" t="s">
        <v>3</v>
      </c>
      <c r="E9" s="17" t="s">
        <v>44</v>
      </c>
      <c r="F9" s="17"/>
      <c r="G9" s="17"/>
      <c r="H9" s="18"/>
      <c r="I9" s="19"/>
    </row>
    <row r="10" spans="1:11" ht="2.25" customHeight="1">
      <c r="A10" s="20"/>
      <c r="B10" s="21"/>
      <c r="C10" s="21"/>
      <c r="D10" s="21"/>
      <c r="E10" s="17"/>
      <c r="F10" s="17"/>
      <c r="G10" s="17"/>
      <c r="H10" s="19"/>
      <c r="I10" s="19"/>
      <c r="J10" s="19"/>
      <c r="K10" s="19"/>
    </row>
    <row r="11" spans="1:11" ht="17.25" customHeight="1">
      <c r="A11" s="22"/>
      <c r="B11" s="22"/>
      <c r="C11" s="22"/>
      <c r="D11" s="22"/>
      <c r="E11" s="23" t="s">
        <v>67</v>
      </c>
      <c r="F11" s="23" t="s">
        <v>65</v>
      </c>
      <c r="G11" s="23" t="s">
        <v>67</v>
      </c>
      <c r="H11" s="19"/>
      <c r="I11" s="24"/>
      <c r="J11" s="24"/>
      <c r="K11" s="24"/>
    </row>
    <row r="12" spans="1:11" ht="15.75">
      <c r="A12" s="25" t="s">
        <v>4</v>
      </c>
      <c r="B12" s="26"/>
      <c r="C12" s="26"/>
      <c r="D12" s="26"/>
      <c r="E12" s="27">
        <f>E13+E20+E65+E68+E71+E76+E87+E114++E125+E196+E229+E237+E232+E117+E121</f>
        <v>1022152.6000000001</v>
      </c>
      <c r="F12" s="28" t="e">
        <f>F13+#REF!+F20+#REF!+#REF!+F68+#REF!+F71+F76+F87+F114+#REF!+#REF!+F125+#REF!+F196+F237</f>
        <v>#REF!</v>
      </c>
      <c r="G12" s="28" t="e">
        <f>G13+#REF!+G20+#REF!+#REF!+G68+#REF!+G71+G76+G87+G114+#REF!+#REF!+G125+#REF!+G196+G237</f>
        <v>#REF!</v>
      </c>
      <c r="H12" s="29"/>
      <c r="I12" s="19">
        <v>559302</v>
      </c>
      <c r="J12" s="19">
        <v>601912</v>
      </c>
      <c r="K12" s="19">
        <v>578009.7</v>
      </c>
    </row>
    <row r="13" spans="1:18" ht="47.25">
      <c r="A13" s="30" t="s">
        <v>125</v>
      </c>
      <c r="B13" s="31"/>
      <c r="C13" s="31" t="s">
        <v>78</v>
      </c>
      <c r="D13" s="31"/>
      <c r="E13" s="32">
        <f>E15+E17+E19</f>
        <v>79176</v>
      </c>
      <c r="F13" s="33">
        <f>F15+F17+F19</f>
        <v>44814</v>
      </c>
      <c r="G13" s="33">
        <f>G15+G17+G19</f>
        <v>45896</v>
      </c>
      <c r="P13" s="34"/>
      <c r="Q13" s="34"/>
      <c r="R13" s="34"/>
    </row>
    <row r="14" spans="1:7" ht="16.5" customHeight="1">
      <c r="A14" s="35" t="s">
        <v>251</v>
      </c>
      <c r="B14" s="36" t="s">
        <v>22</v>
      </c>
      <c r="C14" s="36" t="s">
        <v>78</v>
      </c>
      <c r="D14" s="36"/>
      <c r="E14" s="33">
        <f>E15</f>
        <v>18454.1</v>
      </c>
      <c r="F14" s="33">
        <f>F15</f>
        <v>18290</v>
      </c>
      <c r="G14" s="33">
        <f>G15</f>
        <v>19020</v>
      </c>
    </row>
    <row r="15" spans="1:7" ht="31.5">
      <c r="A15" s="35" t="s">
        <v>71</v>
      </c>
      <c r="B15" s="36" t="s">
        <v>22</v>
      </c>
      <c r="C15" s="36" t="s">
        <v>77</v>
      </c>
      <c r="D15" s="36" t="s">
        <v>27</v>
      </c>
      <c r="E15" s="33">
        <v>18454.1</v>
      </c>
      <c r="F15" s="33">
        <v>18290</v>
      </c>
      <c r="G15" s="33">
        <v>19020</v>
      </c>
    </row>
    <row r="16" spans="1:7" ht="31.5">
      <c r="A16" s="35" t="s">
        <v>252</v>
      </c>
      <c r="B16" s="36" t="s">
        <v>22</v>
      </c>
      <c r="C16" s="36" t="s">
        <v>150</v>
      </c>
      <c r="D16" s="36"/>
      <c r="E16" s="33">
        <v>60139</v>
      </c>
      <c r="F16" s="23">
        <f>F17</f>
        <v>26524</v>
      </c>
      <c r="G16" s="23">
        <f>G17</f>
        <v>26876</v>
      </c>
    </row>
    <row r="17" spans="1:7" ht="31.5">
      <c r="A17" s="35" t="s">
        <v>71</v>
      </c>
      <c r="B17" s="36" t="s">
        <v>22</v>
      </c>
      <c r="C17" s="36" t="s">
        <v>150</v>
      </c>
      <c r="D17" s="36" t="s">
        <v>27</v>
      </c>
      <c r="E17" s="33">
        <v>60139</v>
      </c>
      <c r="F17" s="23">
        <v>26524</v>
      </c>
      <c r="G17" s="33">
        <v>26876</v>
      </c>
    </row>
    <row r="18" spans="1:7" ht="47.25">
      <c r="A18" s="35" t="s">
        <v>72</v>
      </c>
      <c r="B18" s="36" t="s">
        <v>22</v>
      </c>
      <c r="C18" s="36" t="s">
        <v>150</v>
      </c>
      <c r="D18" s="36"/>
      <c r="E18" s="33">
        <f>E19</f>
        <v>582.9</v>
      </c>
      <c r="F18" s="23">
        <f>F19</f>
        <v>0</v>
      </c>
      <c r="G18" s="23">
        <f>G19</f>
        <v>0</v>
      </c>
    </row>
    <row r="19" spans="1:7" ht="31.5">
      <c r="A19" s="35" t="s">
        <v>71</v>
      </c>
      <c r="B19" s="36" t="s">
        <v>22</v>
      </c>
      <c r="C19" s="36" t="s">
        <v>150</v>
      </c>
      <c r="D19" s="36" t="s">
        <v>27</v>
      </c>
      <c r="E19" s="33">
        <v>582.9</v>
      </c>
      <c r="F19" s="23">
        <v>0</v>
      </c>
      <c r="G19" s="33">
        <v>0</v>
      </c>
    </row>
    <row r="20" spans="1:7" ht="72" customHeight="1">
      <c r="A20" s="30" t="s">
        <v>69</v>
      </c>
      <c r="B20" s="31"/>
      <c r="C20" s="31" t="s">
        <v>73</v>
      </c>
      <c r="D20" s="31"/>
      <c r="E20" s="32">
        <f>E21+E23+E25+E27+E29+E33+E35+E37+E39+E44+E46+E49+E51+E53+E55+E57+E59+E61+E63</f>
        <v>157789.00000000003</v>
      </c>
      <c r="F20" s="23" t="e">
        <f>#REF!+#REF!+#REF!+#REF!</f>
        <v>#REF!</v>
      </c>
      <c r="G20" s="23" t="e">
        <f>#REF!+#REF!+#REF!+#REF!</f>
        <v>#REF!</v>
      </c>
    </row>
    <row r="21" spans="1:7" ht="30" customHeight="1">
      <c r="A21" s="35" t="s">
        <v>130</v>
      </c>
      <c r="B21" s="36" t="s">
        <v>47</v>
      </c>
      <c r="C21" s="36" t="s">
        <v>131</v>
      </c>
      <c r="D21" s="36"/>
      <c r="E21" s="33">
        <f>E22</f>
        <v>191.1</v>
      </c>
      <c r="F21" s="23"/>
      <c r="G21" s="23"/>
    </row>
    <row r="22" spans="1:7" ht="31.5">
      <c r="A22" s="35" t="s">
        <v>71</v>
      </c>
      <c r="B22" s="36" t="s">
        <v>47</v>
      </c>
      <c r="C22" s="36" t="s">
        <v>131</v>
      </c>
      <c r="D22" s="36" t="s">
        <v>27</v>
      </c>
      <c r="E22" s="33">
        <v>191.1</v>
      </c>
      <c r="F22" s="23"/>
      <c r="G22" s="23"/>
    </row>
    <row r="23" spans="1:7" ht="47.25">
      <c r="A23" s="35" t="s">
        <v>253</v>
      </c>
      <c r="B23" s="36" t="s">
        <v>28</v>
      </c>
      <c r="C23" s="36" t="s">
        <v>127</v>
      </c>
      <c r="D23" s="36"/>
      <c r="E23" s="33">
        <f>E24</f>
        <v>90</v>
      </c>
      <c r="F23" s="23">
        <f>F24</f>
        <v>286.5</v>
      </c>
      <c r="G23" s="23">
        <f>G24</f>
        <v>286.5</v>
      </c>
    </row>
    <row r="24" spans="1:7" ht="31.5">
      <c r="A24" s="35" t="s">
        <v>71</v>
      </c>
      <c r="B24" s="36" t="s">
        <v>28</v>
      </c>
      <c r="C24" s="36" t="s">
        <v>127</v>
      </c>
      <c r="D24" s="36" t="s">
        <v>27</v>
      </c>
      <c r="E24" s="33">
        <v>90</v>
      </c>
      <c r="F24" s="23">
        <v>286.5</v>
      </c>
      <c r="G24" s="23">
        <v>286.5</v>
      </c>
    </row>
    <row r="25" spans="1:7" ht="47.25">
      <c r="A25" s="35" t="s">
        <v>70</v>
      </c>
      <c r="B25" s="36" t="s">
        <v>28</v>
      </c>
      <c r="C25" s="36" t="s">
        <v>127</v>
      </c>
      <c r="D25" s="36"/>
      <c r="E25" s="33">
        <f>E26</f>
        <v>20</v>
      </c>
      <c r="F25" s="23">
        <f>F26</f>
        <v>0</v>
      </c>
      <c r="G25" s="23">
        <f>G26</f>
        <v>0</v>
      </c>
    </row>
    <row r="26" spans="1:7" ht="31.5">
      <c r="A26" s="35" t="s">
        <v>71</v>
      </c>
      <c r="B26" s="36" t="s">
        <v>28</v>
      </c>
      <c r="C26" s="36" t="s">
        <v>127</v>
      </c>
      <c r="D26" s="36" t="s">
        <v>27</v>
      </c>
      <c r="E26" s="33">
        <v>20</v>
      </c>
      <c r="F26" s="23">
        <v>0</v>
      </c>
      <c r="G26" s="23">
        <v>0</v>
      </c>
    </row>
    <row r="27" spans="1:7" ht="21.75" customHeight="1">
      <c r="A27" s="35" t="s">
        <v>196</v>
      </c>
      <c r="B27" s="36" t="s">
        <v>28</v>
      </c>
      <c r="C27" s="36" t="s">
        <v>197</v>
      </c>
      <c r="D27" s="36"/>
      <c r="E27" s="33">
        <v>200</v>
      </c>
      <c r="F27" s="23"/>
      <c r="G27" s="23"/>
    </row>
    <row r="28" spans="1:7" ht="31.5">
      <c r="A28" s="35" t="s">
        <v>71</v>
      </c>
      <c r="B28" s="36" t="s">
        <v>28</v>
      </c>
      <c r="C28" s="36" t="s">
        <v>197</v>
      </c>
      <c r="D28" s="36" t="s">
        <v>27</v>
      </c>
      <c r="E28" s="33">
        <v>200</v>
      </c>
      <c r="F28" s="23"/>
      <c r="G28" s="23"/>
    </row>
    <row r="29" spans="1:7" ht="15.75">
      <c r="A29" s="35" t="s">
        <v>132</v>
      </c>
      <c r="B29" s="36" t="s">
        <v>64</v>
      </c>
      <c r="C29" s="36" t="s">
        <v>133</v>
      </c>
      <c r="D29" s="36"/>
      <c r="E29" s="33">
        <f>E30+E31+E32</f>
        <v>6975.9</v>
      </c>
      <c r="F29" s="23"/>
      <c r="G29" s="23"/>
    </row>
    <row r="30" spans="1:7" ht="31.5">
      <c r="A30" s="35" t="s">
        <v>71</v>
      </c>
      <c r="B30" s="36" t="s">
        <v>64</v>
      </c>
      <c r="C30" s="36" t="s">
        <v>133</v>
      </c>
      <c r="D30" s="36" t="s">
        <v>27</v>
      </c>
      <c r="E30" s="33">
        <v>3002.8</v>
      </c>
      <c r="F30" s="23"/>
      <c r="G30" s="23"/>
    </row>
    <row r="31" spans="1:7" ht="15.75">
      <c r="A31" s="35" t="s">
        <v>5</v>
      </c>
      <c r="B31" s="36" t="s">
        <v>64</v>
      </c>
      <c r="C31" s="36" t="s">
        <v>133</v>
      </c>
      <c r="D31" s="36" t="s">
        <v>25</v>
      </c>
      <c r="E31" s="33">
        <v>2416</v>
      </c>
      <c r="F31" s="23"/>
      <c r="G31" s="23"/>
    </row>
    <row r="32" spans="1:7" ht="15.75">
      <c r="A32" s="35" t="s">
        <v>31</v>
      </c>
      <c r="B32" s="36" t="s">
        <v>64</v>
      </c>
      <c r="C32" s="36" t="s">
        <v>133</v>
      </c>
      <c r="D32" s="36" t="s">
        <v>39</v>
      </c>
      <c r="E32" s="33">
        <v>1557.1</v>
      </c>
      <c r="F32" s="23"/>
      <c r="G32" s="23"/>
    </row>
    <row r="33" spans="1:7" ht="31.5">
      <c r="A33" s="35" t="s">
        <v>198</v>
      </c>
      <c r="B33" s="36" t="s">
        <v>64</v>
      </c>
      <c r="C33" s="36" t="s">
        <v>74</v>
      </c>
      <c r="D33" s="36"/>
      <c r="E33" s="33">
        <f>E34</f>
        <v>61295.8</v>
      </c>
      <c r="F33" s="23"/>
      <c r="G33" s="23"/>
    </row>
    <row r="34" spans="1:7" ht="31.5">
      <c r="A34" s="35" t="s">
        <v>254</v>
      </c>
      <c r="B34" s="36" t="s">
        <v>64</v>
      </c>
      <c r="C34" s="36" t="s">
        <v>74</v>
      </c>
      <c r="D34" s="36" t="s">
        <v>27</v>
      </c>
      <c r="E34" s="33">
        <v>61295.8</v>
      </c>
      <c r="F34" s="23"/>
      <c r="G34" s="23"/>
    </row>
    <row r="35" spans="1:7" ht="31.5">
      <c r="A35" s="35" t="s">
        <v>182</v>
      </c>
      <c r="B35" s="36" t="s">
        <v>64</v>
      </c>
      <c r="C35" s="36" t="s">
        <v>183</v>
      </c>
      <c r="D35" s="36"/>
      <c r="E35" s="33">
        <f>E36</f>
        <v>34600</v>
      </c>
      <c r="F35" s="23"/>
      <c r="G35" s="23"/>
    </row>
    <row r="36" spans="1:7" ht="23.25" customHeight="1">
      <c r="A36" s="35" t="s">
        <v>61</v>
      </c>
      <c r="B36" s="36" t="s">
        <v>64</v>
      </c>
      <c r="C36" s="36" t="s">
        <v>183</v>
      </c>
      <c r="D36" s="36" t="s">
        <v>60</v>
      </c>
      <c r="E36" s="33">
        <v>34600</v>
      </c>
      <c r="F36" s="23"/>
      <c r="G36" s="23"/>
    </row>
    <row r="37" spans="1:7" ht="63">
      <c r="A37" s="35" t="s">
        <v>255</v>
      </c>
      <c r="B37" s="36" t="s">
        <v>64</v>
      </c>
      <c r="C37" s="36" t="s">
        <v>75</v>
      </c>
      <c r="D37" s="36"/>
      <c r="E37" s="33">
        <f>E38</f>
        <v>2987.8</v>
      </c>
      <c r="F37" s="23"/>
      <c r="G37" s="23"/>
    </row>
    <row r="38" spans="1:7" ht="30" customHeight="1">
      <c r="A38" s="35" t="s">
        <v>31</v>
      </c>
      <c r="B38" s="36" t="s">
        <v>64</v>
      </c>
      <c r="C38" s="36" t="s">
        <v>75</v>
      </c>
      <c r="D38" s="36" t="s">
        <v>39</v>
      </c>
      <c r="E38" s="33">
        <v>2987.8</v>
      </c>
      <c r="F38" s="23"/>
      <c r="G38" s="23"/>
    </row>
    <row r="39" spans="1:7" ht="30" customHeight="1">
      <c r="A39" s="35" t="s">
        <v>203</v>
      </c>
      <c r="B39" s="36" t="s">
        <v>57</v>
      </c>
      <c r="C39" s="36"/>
      <c r="D39" s="36"/>
      <c r="E39" s="33">
        <f>E40+E42</f>
        <v>10899.3</v>
      </c>
      <c r="F39" s="23"/>
      <c r="G39" s="23"/>
    </row>
    <row r="40" spans="1:7" ht="30" customHeight="1">
      <c r="A40" s="35" t="s">
        <v>199</v>
      </c>
      <c r="B40" s="36" t="s">
        <v>57</v>
      </c>
      <c r="C40" s="36" t="s">
        <v>200</v>
      </c>
      <c r="D40" s="36"/>
      <c r="E40" s="33">
        <f>E41</f>
        <v>4664.8</v>
      </c>
      <c r="F40" s="23"/>
      <c r="G40" s="23"/>
    </row>
    <row r="41" spans="1:7" ht="30" customHeight="1">
      <c r="A41" s="35" t="s">
        <v>71</v>
      </c>
      <c r="B41" s="36" t="s">
        <v>57</v>
      </c>
      <c r="C41" s="36" t="s">
        <v>200</v>
      </c>
      <c r="D41" s="36" t="s">
        <v>27</v>
      </c>
      <c r="E41" s="33">
        <v>4664.8</v>
      </c>
      <c r="F41" s="23"/>
      <c r="G41" s="23"/>
    </row>
    <row r="42" spans="1:7" ht="30" customHeight="1">
      <c r="A42" s="35" t="s">
        <v>201</v>
      </c>
      <c r="B42" s="36" t="s">
        <v>57</v>
      </c>
      <c r="C42" s="36" t="s">
        <v>202</v>
      </c>
      <c r="D42" s="36"/>
      <c r="E42" s="33">
        <f>E43</f>
        <v>6234.5</v>
      </c>
      <c r="F42" s="23"/>
      <c r="G42" s="23"/>
    </row>
    <row r="43" spans="1:7" ht="30" customHeight="1">
      <c r="A43" s="35" t="s">
        <v>61</v>
      </c>
      <c r="B43" s="36" t="s">
        <v>57</v>
      </c>
      <c r="C43" s="36" t="s">
        <v>202</v>
      </c>
      <c r="D43" s="36" t="s">
        <v>60</v>
      </c>
      <c r="E43" s="33">
        <v>6234.5</v>
      </c>
      <c r="F43" s="23"/>
      <c r="G43" s="23"/>
    </row>
    <row r="44" spans="1:7" ht="47.25">
      <c r="A44" s="35" t="s">
        <v>108</v>
      </c>
      <c r="B44" s="36" t="s">
        <v>146</v>
      </c>
      <c r="C44" s="36" t="s">
        <v>126</v>
      </c>
      <c r="D44" s="36"/>
      <c r="E44" s="33">
        <f>E45</f>
        <v>8606</v>
      </c>
      <c r="F44" s="23"/>
      <c r="G44" s="23"/>
    </row>
    <row r="45" spans="1:7" ht="15.75">
      <c r="A45" s="35" t="s">
        <v>5</v>
      </c>
      <c r="B45" s="36" t="s">
        <v>146</v>
      </c>
      <c r="C45" s="36" t="s">
        <v>126</v>
      </c>
      <c r="D45" s="36" t="s">
        <v>25</v>
      </c>
      <c r="E45" s="33">
        <v>8606</v>
      </c>
      <c r="F45" s="23"/>
      <c r="G45" s="23"/>
    </row>
    <row r="46" spans="1:7" ht="15.75">
      <c r="A46" s="35" t="s">
        <v>204</v>
      </c>
      <c r="B46" s="36" t="s">
        <v>205</v>
      </c>
      <c r="C46" s="36"/>
      <c r="D46" s="36"/>
      <c r="E46" s="33">
        <v>4200</v>
      </c>
      <c r="F46" s="23"/>
      <c r="G46" s="23"/>
    </row>
    <row r="47" spans="1:7" ht="53.25" customHeight="1">
      <c r="A47" s="35" t="s">
        <v>256</v>
      </c>
      <c r="B47" s="36" t="s">
        <v>205</v>
      </c>
      <c r="C47" s="36" t="s">
        <v>126</v>
      </c>
      <c r="D47" s="36"/>
      <c r="E47" s="33">
        <v>4200</v>
      </c>
      <c r="F47" s="23"/>
      <c r="G47" s="23"/>
    </row>
    <row r="48" spans="1:7" ht="22.5" customHeight="1">
      <c r="A48" s="35" t="s">
        <v>5</v>
      </c>
      <c r="B48" s="36" t="s">
        <v>205</v>
      </c>
      <c r="C48" s="36" t="s">
        <v>206</v>
      </c>
      <c r="D48" s="36" t="s">
        <v>25</v>
      </c>
      <c r="E48" s="33">
        <v>4200</v>
      </c>
      <c r="F48" s="23"/>
      <c r="G48" s="23"/>
    </row>
    <row r="49" spans="1:7" ht="30" customHeight="1">
      <c r="A49" s="35" t="s">
        <v>155</v>
      </c>
      <c r="B49" s="36" t="s">
        <v>24</v>
      </c>
      <c r="C49" s="36" t="s">
        <v>153</v>
      </c>
      <c r="D49" s="36"/>
      <c r="E49" s="33">
        <f>E50</f>
        <v>9577.3</v>
      </c>
      <c r="F49" s="23"/>
      <c r="G49" s="23"/>
    </row>
    <row r="50" spans="1:7" ht="15.75">
      <c r="A50" s="35" t="s">
        <v>31</v>
      </c>
      <c r="B50" s="36" t="s">
        <v>24</v>
      </c>
      <c r="C50" s="36" t="s">
        <v>153</v>
      </c>
      <c r="D50" s="36" t="s">
        <v>42</v>
      </c>
      <c r="E50" s="33">
        <v>9577.3</v>
      </c>
      <c r="F50" s="23"/>
      <c r="G50" s="23"/>
    </row>
    <row r="51" spans="1:7" ht="31.5">
      <c r="A51" s="35" t="s">
        <v>155</v>
      </c>
      <c r="B51" s="36" t="s">
        <v>24</v>
      </c>
      <c r="C51" s="36" t="s">
        <v>153</v>
      </c>
      <c r="D51" s="36"/>
      <c r="E51" s="33">
        <f>E52</f>
        <v>4373</v>
      </c>
      <c r="F51" s="23"/>
      <c r="G51" s="23"/>
    </row>
    <row r="52" spans="1:7" ht="15.75">
      <c r="A52" s="35" t="s">
        <v>33</v>
      </c>
      <c r="B52" s="36" t="s">
        <v>24</v>
      </c>
      <c r="C52" s="36" t="s">
        <v>153</v>
      </c>
      <c r="D52" s="36" t="s">
        <v>42</v>
      </c>
      <c r="E52" s="33">
        <v>4373</v>
      </c>
      <c r="F52" s="23"/>
      <c r="G52" s="23"/>
    </row>
    <row r="53" spans="1:7" ht="15.75">
      <c r="A53" s="35" t="s">
        <v>257</v>
      </c>
      <c r="B53" s="36" t="s">
        <v>24</v>
      </c>
      <c r="C53" s="36" t="s">
        <v>154</v>
      </c>
      <c r="D53" s="36"/>
      <c r="E53" s="33">
        <f>E54</f>
        <v>0</v>
      </c>
      <c r="F53" s="23"/>
      <c r="G53" s="23"/>
    </row>
    <row r="54" spans="1:7" ht="15.75">
      <c r="A54" s="35" t="s">
        <v>33</v>
      </c>
      <c r="B54" s="36" t="s">
        <v>24</v>
      </c>
      <c r="C54" s="36" t="s">
        <v>154</v>
      </c>
      <c r="D54" s="36" t="s">
        <v>42</v>
      </c>
      <c r="E54" s="33">
        <v>0</v>
      </c>
      <c r="F54" s="23"/>
      <c r="G54" s="23"/>
    </row>
    <row r="55" spans="1:7" ht="31.5">
      <c r="A55" s="35" t="s">
        <v>155</v>
      </c>
      <c r="B55" s="36" t="s">
        <v>24</v>
      </c>
      <c r="C55" s="36" t="s">
        <v>153</v>
      </c>
      <c r="D55" s="36"/>
      <c r="E55" s="33">
        <f>E56</f>
        <v>665.7</v>
      </c>
      <c r="F55" s="23"/>
      <c r="G55" s="23"/>
    </row>
    <row r="56" spans="1:7" ht="15.75">
      <c r="A56" s="35" t="s">
        <v>33</v>
      </c>
      <c r="B56" s="36" t="s">
        <v>24</v>
      </c>
      <c r="C56" s="36" t="s">
        <v>153</v>
      </c>
      <c r="D56" s="36" t="s">
        <v>42</v>
      </c>
      <c r="E56" s="33">
        <v>665.7</v>
      </c>
      <c r="F56" s="23"/>
      <c r="G56" s="23"/>
    </row>
    <row r="57" spans="1:7" ht="78.75">
      <c r="A57" s="35" t="s">
        <v>156</v>
      </c>
      <c r="B57" s="36" t="s">
        <v>24</v>
      </c>
      <c r="C57" s="36" t="s">
        <v>157</v>
      </c>
      <c r="D57" s="36"/>
      <c r="E57" s="33">
        <f>E58</f>
        <v>1970</v>
      </c>
      <c r="F57" s="23"/>
      <c r="G57" s="23"/>
    </row>
    <row r="58" spans="1:7" ht="15.75">
      <c r="A58" s="35" t="s">
        <v>61</v>
      </c>
      <c r="B58" s="36" t="s">
        <v>24</v>
      </c>
      <c r="C58" s="36" t="s">
        <v>157</v>
      </c>
      <c r="D58" s="36" t="s">
        <v>60</v>
      </c>
      <c r="E58" s="33">
        <v>1970</v>
      </c>
      <c r="F58" s="23"/>
      <c r="G58" s="23"/>
    </row>
    <row r="59" spans="1:7" ht="57.75" customHeight="1">
      <c r="A59" s="37" t="s">
        <v>158</v>
      </c>
      <c r="B59" s="36" t="s">
        <v>21</v>
      </c>
      <c r="C59" s="36" t="s">
        <v>144</v>
      </c>
      <c r="D59" s="36"/>
      <c r="E59" s="33">
        <f>E60</f>
        <v>2352.7</v>
      </c>
      <c r="F59" s="23"/>
      <c r="G59" s="23"/>
    </row>
    <row r="60" spans="1:7" ht="15.75">
      <c r="A60" s="35" t="s">
        <v>61</v>
      </c>
      <c r="B60" s="36" t="s">
        <v>21</v>
      </c>
      <c r="C60" s="36" t="s">
        <v>144</v>
      </c>
      <c r="D60" s="36" t="s">
        <v>60</v>
      </c>
      <c r="E60" s="33">
        <v>2352.7</v>
      </c>
      <c r="F60" s="23"/>
      <c r="G60" s="23"/>
    </row>
    <row r="61" spans="1:7" ht="47.25">
      <c r="A61" s="37" t="s">
        <v>158</v>
      </c>
      <c r="B61" s="36" t="s">
        <v>21</v>
      </c>
      <c r="C61" s="36" t="s">
        <v>144</v>
      </c>
      <c r="D61" s="36"/>
      <c r="E61" s="33">
        <f>E62</f>
        <v>320.8</v>
      </c>
      <c r="F61" s="23"/>
      <c r="G61" s="23"/>
    </row>
    <row r="62" spans="1:7" ht="15.75">
      <c r="A62" s="35" t="s">
        <v>61</v>
      </c>
      <c r="B62" s="36" t="s">
        <v>21</v>
      </c>
      <c r="C62" s="36" t="s">
        <v>144</v>
      </c>
      <c r="D62" s="36" t="s">
        <v>60</v>
      </c>
      <c r="E62" s="33">
        <v>320.8</v>
      </c>
      <c r="F62" s="23"/>
      <c r="G62" s="23"/>
    </row>
    <row r="63" spans="1:7" ht="63">
      <c r="A63" s="35" t="s">
        <v>258</v>
      </c>
      <c r="B63" s="36" t="s">
        <v>21</v>
      </c>
      <c r="C63" s="36" t="s">
        <v>145</v>
      </c>
      <c r="D63" s="36"/>
      <c r="E63" s="33">
        <f>E64</f>
        <v>8463.6</v>
      </c>
      <c r="F63" s="23"/>
      <c r="G63" s="23"/>
    </row>
    <row r="64" spans="1:7" ht="15.75">
      <c r="A64" s="35" t="s">
        <v>61</v>
      </c>
      <c r="B64" s="36" t="s">
        <v>21</v>
      </c>
      <c r="C64" s="36" t="s">
        <v>145</v>
      </c>
      <c r="D64" s="36" t="s">
        <v>60</v>
      </c>
      <c r="E64" s="33">
        <v>8463.6</v>
      </c>
      <c r="F64" s="23"/>
      <c r="G64" s="23"/>
    </row>
    <row r="65" spans="1:7" ht="31.5">
      <c r="A65" s="30" t="s">
        <v>208</v>
      </c>
      <c r="B65" s="31"/>
      <c r="C65" s="31" t="s">
        <v>207</v>
      </c>
      <c r="D65" s="31"/>
      <c r="E65" s="32">
        <f>E66</f>
        <v>600</v>
      </c>
      <c r="F65" s="33"/>
      <c r="G65" s="33"/>
    </row>
    <row r="66" spans="1:7" ht="18.75" customHeight="1">
      <c r="A66" s="35" t="s">
        <v>55</v>
      </c>
      <c r="B66" s="36" t="s">
        <v>14</v>
      </c>
      <c r="C66" s="36" t="s">
        <v>121</v>
      </c>
      <c r="D66" s="36"/>
      <c r="E66" s="33">
        <f>E67</f>
        <v>600</v>
      </c>
      <c r="F66" s="33">
        <v>400</v>
      </c>
      <c r="G66" s="33">
        <v>400</v>
      </c>
    </row>
    <row r="67" spans="1:7" ht="31.5">
      <c r="A67" s="35" t="s">
        <v>71</v>
      </c>
      <c r="B67" s="36" t="s">
        <v>14</v>
      </c>
      <c r="C67" s="36" t="s">
        <v>121</v>
      </c>
      <c r="D67" s="36" t="s">
        <v>27</v>
      </c>
      <c r="E67" s="33">
        <v>600</v>
      </c>
      <c r="F67" s="33">
        <v>480</v>
      </c>
      <c r="G67" s="33">
        <v>480</v>
      </c>
    </row>
    <row r="68" spans="1:7" ht="47.25">
      <c r="A68" s="30" t="s">
        <v>191</v>
      </c>
      <c r="B68" s="31"/>
      <c r="C68" s="31" t="s">
        <v>107</v>
      </c>
      <c r="D68" s="31"/>
      <c r="E68" s="32">
        <f aca="true" t="shared" si="0" ref="E68:G69">E69</f>
        <v>300</v>
      </c>
      <c r="F68" s="33">
        <f t="shared" si="0"/>
        <v>300</v>
      </c>
      <c r="G68" s="33">
        <f t="shared" si="0"/>
        <v>300</v>
      </c>
    </row>
    <row r="69" spans="1:7" ht="15.75">
      <c r="A69" s="35" t="s">
        <v>59</v>
      </c>
      <c r="B69" s="36" t="s">
        <v>28</v>
      </c>
      <c r="C69" s="36" t="s">
        <v>106</v>
      </c>
      <c r="D69" s="36"/>
      <c r="E69" s="33">
        <f t="shared" si="0"/>
        <v>300</v>
      </c>
      <c r="F69" s="33">
        <f t="shared" si="0"/>
        <v>300</v>
      </c>
      <c r="G69" s="33">
        <f t="shared" si="0"/>
        <v>300</v>
      </c>
    </row>
    <row r="70" spans="1:7" ht="15.75">
      <c r="A70" s="35" t="s">
        <v>31</v>
      </c>
      <c r="B70" s="36" t="s">
        <v>28</v>
      </c>
      <c r="C70" s="36" t="s">
        <v>106</v>
      </c>
      <c r="D70" s="36" t="s">
        <v>39</v>
      </c>
      <c r="E70" s="33">
        <v>300</v>
      </c>
      <c r="F70" s="33">
        <v>300</v>
      </c>
      <c r="G70" s="33">
        <v>300</v>
      </c>
    </row>
    <row r="71" spans="1:7" ht="47.25">
      <c r="A71" s="30" t="s">
        <v>142</v>
      </c>
      <c r="B71" s="31"/>
      <c r="C71" s="31" t="s">
        <v>109</v>
      </c>
      <c r="D71" s="31"/>
      <c r="E71" s="32">
        <f>E73+E75</f>
        <v>4793.2</v>
      </c>
      <c r="F71" s="23" t="e">
        <f>F73+#REF!+#REF!</f>
        <v>#REF!</v>
      </c>
      <c r="G71" s="23" t="e">
        <f>G73+#REF!+#REF!</f>
        <v>#REF!</v>
      </c>
    </row>
    <row r="72" spans="1:7" ht="26.25" customHeight="1">
      <c r="A72" s="35" t="s">
        <v>159</v>
      </c>
      <c r="B72" s="36" t="s">
        <v>24</v>
      </c>
      <c r="C72" s="36" t="s">
        <v>160</v>
      </c>
      <c r="D72" s="36"/>
      <c r="E72" s="33">
        <f>E73</f>
        <v>3029.2</v>
      </c>
      <c r="F72" s="23">
        <f>F73</f>
        <v>530</v>
      </c>
      <c r="G72" s="23">
        <f>G73</f>
        <v>262.8</v>
      </c>
    </row>
    <row r="73" spans="1:7" ht="15.75">
      <c r="A73" s="35" t="s">
        <v>33</v>
      </c>
      <c r="B73" s="36" t="s">
        <v>24</v>
      </c>
      <c r="C73" s="36" t="s">
        <v>160</v>
      </c>
      <c r="D73" s="36" t="s">
        <v>42</v>
      </c>
      <c r="E73" s="33">
        <v>3029.2</v>
      </c>
      <c r="F73" s="23">
        <v>530</v>
      </c>
      <c r="G73" s="23">
        <v>262.8</v>
      </c>
    </row>
    <row r="74" spans="1:7" ht="33.75" customHeight="1">
      <c r="A74" s="35" t="s">
        <v>249</v>
      </c>
      <c r="B74" s="36" t="s">
        <v>24</v>
      </c>
      <c r="C74" s="36" t="s">
        <v>250</v>
      </c>
      <c r="D74" s="36"/>
      <c r="E74" s="33">
        <v>1764</v>
      </c>
      <c r="F74" s="23"/>
      <c r="G74" s="23"/>
    </row>
    <row r="75" spans="1:7" ht="15.75">
      <c r="A75" s="35" t="s">
        <v>33</v>
      </c>
      <c r="B75" s="36" t="s">
        <v>24</v>
      </c>
      <c r="C75" s="36" t="s">
        <v>250</v>
      </c>
      <c r="D75" s="36" t="s">
        <v>42</v>
      </c>
      <c r="E75" s="33">
        <v>1764</v>
      </c>
      <c r="F75" s="23"/>
      <c r="G75" s="23"/>
    </row>
    <row r="76" spans="1:7" ht="47.25">
      <c r="A76" s="30" t="s">
        <v>192</v>
      </c>
      <c r="B76" s="31"/>
      <c r="C76" s="31" t="s">
        <v>111</v>
      </c>
      <c r="D76" s="31"/>
      <c r="E76" s="32">
        <f>E82+E84+E85+E77+E79</f>
        <v>36947.9</v>
      </c>
      <c r="F76" s="33">
        <f>F82+F84</f>
        <v>12157.5</v>
      </c>
      <c r="G76" s="33">
        <f>G82+G84</f>
        <v>11749.800000000001</v>
      </c>
    </row>
    <row r="77" spans="1:7" ht="63">
      <c r="A77" s="35" t="s">
        <v>256</v>
      </c>
      <c r="B77" s="36" t="s">
        <v>22</v>
      </c>
      <c r="C77" s="36" t="s">
        <v>242</v>
      </c>
      <c r="D77" s="36"/>
      <c r="E77" s="33">
        <v>1594</v>
      </c>
      <c r="F77" s="33"/>
      <c r="G77" s="33"/>
    </row>
    <row r="78" spans="1:7" ht="15.75">
      <c r="A78" s="35" t="s">
        <v>5</v>
      </c>
      <c r="B78" s="36" t="s">
        <v>22</v>
      </c>
      <c r="C78" s="36" t="s">
        <v>242</v>
      </c>
      <c r="D78" s="36" t="s">
        <v>25</v>
      </c>
      <c r="E78" s="33">
        <v>1594</v>
      </c>
      <c r="F78" s="33"/>
      <c r="G78" s="33"/>
    </row>
    <row r="79" spans="1:7" ht="31.5">
      <c r="A79" s="35" t="s">
        <v>216</v>
      </c>
      <c r="B79" s="36" t="s">
        <v>57</v>
      </c>
      <c r="C79" s="36" t="s">
        <v>241</v>
      </c>
      <c r="D79" s="36"/>
      <c r="E79" s="33">
        <f>E80</f>
        <v>2809.3</v>
      </c>
      <c r="F79" s="33"/>
      <c r="G79" s="33"/>
    </row>
    <row r="80" spans="1:7" ht="25.5" customHeight="1">
      <c r="A80" s="35" t="s">
        <v>5</v>
      </c>
      <c r="B80" s="36" t="s">
        <v>57</v>
      </c>
      <c r="C80" s="36" t="s">
        <v>241</v>
      </c>
      <c r="D80" s="36" t="s">
        <v>25</v>
      </c>
      <c r="E80" s="33">
        <v>2809.3</v>
      </c>
      <c r="F80" s="33"/>
      <c r="G80" s="33"/>
    </row>
    <row r="81" spans="1:7" ht="26.25" customHeight="1">
      <c r="A81" s="35" t="s">
        <v>162</v>
      </c>
      <c r="B81" s="36" t="s">
        <v>19</v>
      </c>
      <c r="C81" s="36" t="s">
        <v>163</v>
      </c>
      <c r="D81" s="36"/>
      <c r="E81" s="33">
        <f>E82</f>
        <v>20622.9</v>
      </c>
      <c r="F81" s="33">
        <f>F82</f>
        <v>10512.2</v>
      </c>
      <c r="G81" s="33">
        <f>G82</f>
        <v>10032.6</v>
      </c>
    </row>
    <row r="82" spans="1:7" ht="15.75">
      <c r="A82" s="35" t="s">
        <v>5</v>
      </c>
      <c r="B82" s="36" t="s">
        <v>19</v>
      </c>
      <c r="C82" s="36" t="s">
        <v>163</v>
      </c>
      <c r="D82" s="36" t="s">
        <v>25</v>
      </c>
      <c r="E82" s="33">
        <v>20622.9</v>
      </c>
      <c r="F82" s="33">
        <v>10512.2</v>
      </c>
      <c r="G82" s="33">
        <v>10032.6</v>
      </c>
    </row>
    <row r="83" spans="1:7" ht="15.75">
      <c r="A83" s="35" t="s">
        <v>161</v>
      </c>
      <c r="B83" s="36" t="s">
        <v>20</v>
      </c>
      <c r="C83" s="36" t="s">
        <v>112</v>
      </c>
      <c r="D83" s="36"/>
      <c r="E83" s="33">
        <f>E84</f>
        <v>2577.1</v>
      </c>
      <c r="F83" s="33">
        <f>F84</f>
        <v>1645.3</v>
      </c>
      <c r="G83" s="33">
        <f>G84</f>
        <v>1717.2</v>
      </c>
    </row>
    <row r="84" spans="1:7" ht="15.75">
      <c r="A84" s="35" t="s">
        <v>5</v>
      </c>
      <c r="B84" s="36" t="s">
        <v>20</v>
      </c>
      <c r="C84" s="36" t="s">
        <v>112</v>
      </c>
      <c r="D84" s="36" t="s">
        <v>25</v>
      </c>
      <c r="E84" s="33">
        <v>2577.1</v>
      </c>
      <c r="F84" s="33">
        <v>1645.3</v>
      </c>
      <c r="G84" s="33">
        <v>1717.2</v>
      </c>
    </row>
    <row r="85" spans="1:7" ht="15.75">
      <c r="A85" s="35" t="s">
        <v>209</v>
      </c>
      <c r="B85" s="36" t="s">
        <v>210</v>
      </c>
      <c r="C85" s="36" t="s">
        <v>211</v>
      </c>
      <c r="D85" s="36"/>
      <c r="E85" s="33">
        <v>9344.6</v>
      </c>
      <c r="F85" s="33"/>
      <c r="G85" s="33"/>
    </row>
    <row r="86" spans="1:7" ht="27.75" customHeight="1">
      <c r="A86" s="35" t="s">
        <v>5</v>
      </c>
      <c r="B86" s="36" t="s">
        <v>210</v>
      </c>
      <c r="C86" s="36" t="s">
        <v>212</v>
      </c>
      <c r="D86" s="36" t="s">
        <v>25</v>
      </c>
      <c r="E86" s="33">
        <v>9344.6</v>
      </c>
      <c r="F86" s="33"/>
      <c r="G86" s="33"/>
    </row>
    <row r="87" spans="1:11" ht="38.25" customHeight="1">
      <c r="A87" s="30" t="s">
        <v>68</v>
      </c>
      <c r="B87" s="31"/>
      <c r="C87" s="31" t="s">
        <v>81</v>
      </c>
      <c r="D87" s="31"/>
      <c r="E87" s="32">
        <f>E88+E92+E99+E102+E108+E105+E110+E112</f>
        <v>51257.100000000006</v>
      </c>
      <c r="F87" s="33" t="e">
        <f>F90+F91+F98+F100+F101+F103+F104+F106+F107+F109</f>
        <v>#REF!</v>
      </c>
      <c r="G87" s="33" t="e">
        <f>G90+G91+G98+G100+G101+G103+G104+G106+G107+G109</f>
        <v>#REF!</v>
      </c>
      <c r="H87" s="19"/>
      <c r="I87" s="19"/>
      <c r="J87" s="19"/>
      <c r="K87" s="19"/>
    </row>
    <row r="88" spans="1:11" ht="31.5">
      <c r="A88" s="35" t="s">
        <v>137</v>
      </c>
      <c r="B88" s="36" t="s">
        <v>9</v>
      </c>
      <c r="C88" s="36" t="s">
        <v>81</v>
      </c>
      <c r="D88" s="36"/>
      <c r="E88" s="33">
        <f>E89</f>
        <v>2758.3</v>
      </c>
      <c r="F88" s="33"/>
      <c r="G88" s="33"/>
      <c r="H88" s="19"/>
      <c r="I88" s="19"/>
      <c r="J88" s="19"/>
      <c r="K88" s="19"/>
    </row>
    <row r="89" spans="1:11" ht="15.75">
      <c r="A89" s="35" t="s">
        <v>46</v>
      </c>
      <c r="B89" s="36" t="s">
        <v>9</v>
      </c>
      <c r="C89" s="36" t="s">
        <v>85</v>
      </c>
      <c r="D89" s="36"/>
      <c r="E89" s="33">
        <f>E90+E91</f>
        <v>2758.3</v>
      </c>
      <c r="F89" s="33" t="e">
        <f>F90+F91</f>
        <v>#REF!</v>
      </c>
      <c r="G89" s="33" t="e">
        <f>G90+G91</f>
        <v>#REF!</v>
      </c>
      <c r="H89" s="19"/>
      <c r="I89" s="19"/>
      <c r="J89" s="19"/>
      <c r="K89" s="19"/>
    </row>
    <row r="90" spans="1:11" ht="47.25">
      <c r="A90" s="35" t="s">
        <v>29</v>
      </c>
      <c r="B90" s="36" t="s">
        <v>9</v>
      </c>
      <c r="C90" s="36" t="s">
        <v>85</v>
      </c>
      <c r="D90" s="36" t="s">
        <v>38</v>
      </c>
      <c r="E90" s="33">
        <v>2347.9</v>
      </c>
      <c r="F90" s="33" t="e">
        <f>#REF!+F94</f>
        <v>#REF!</v>
      </c>
      <c r="G90" s="33" t="e">
        <f>#REF!+G94</f>
        <v>#REF!</v>
      </c>
      <c r="H90" s="19"/>
      <c r="I90" s="19"/>
      <c r="J90" s="19"/>
      <c r="K90" s="19"/>
    </row>
    <row r="91" spans="1:11" ht="31.5">
      <c r="A91" s="35" t="s">
        <v>71</v>
      </c>
      <c r="B91" s="36" t="s">
        <v>9</v>
      </c>
      <c r="C91" s="36" t="s">
        <v>85</v>
      </c>
      <c r="D91" s="36" t="s">
        <v>27</v>
      </c>
      <c r="E91" s="33">
        <v>410.4</v>
      </c>
      <c r="F91" s="33" t="e">
        <f>#REF!+F95</f>
        <v>#REF!</v>
      </c>
      <c r="G91" s="33" t="e">
        <f>#REF!+G95</f>
        <v>#REF!</v>
      </c>
      <c r="H91" s="19"/>
      <c r="I91" s="19"/>
      <c r="J91" s="19"/>
      <c r="K91" s="19"/>
    </row>
    <row r="92" spans="1:7" ht="47.25">
      <c r="A92" s="35" t="s">
        <v>138</v>
      </c>
      <c r="B92" s="36" t="s">
        <v>16</v>
      </c>
      <c r="C92" s="36" t="s">
        <v>81</v>
      </c>
      <c r="D92" s="36"/>
      <c r="E92" s="33">
        <f>E93+E98</f>
        <v>41064.00000000001</v>
      </c>
      <c r="F92" s="33" t="e">
        <f>F93+F98+#REF!</f>
        <v>#REF!</v>
      </c>
      <c r="G92" s="33" t="e">
        <f>G93+G98+#REF!</f>
        <v>#REF!</v>
      </c>
    </row>
    <row r="93" spans="1:7" ht="15.75">
      <c r="A93" s="35" t="s">
        <v>46</v>
      </c>
      <c r="B93" s="36" t="s">
        <v>16</v>
      </c>
      <c r="C93" s="36" t="s">
        <v>85</v>
      </c>
      <c r="D93" s="36"/>
      <c r="E93" s="33">
        <f>E94+E95+E96</f>
        <v>39349.200000000004</v>
      </c>
      <c r="F93" s="33" t="e">
        <f>F94+#REF!+F95</f>
        <v>#REF!</v>
      </c>
      <c r="G93" s="33" t="e">
        <f>G94+#REF!+G95</f>
        <v>#REF!</v>
      </c>
    </row>
    <row r="94" spans="1:7" ht="47.25">
      <c r="A94" s="35" t="s">
        <v>29</v>
      </c>
      <c r="B94" s="36" t="s">
        <v>16</v>
      </c>
      <c r="C94" s="36" t="s">
        <v>85</v>
      </c>
      <c r="D94" s="36" t="s">
        <v>38</v>
      </c>
      <c r="E94" s="33">
        <v>28960.5</v>
      </c>
      <c r="F94" s="23">
        <f>E94</f>
        <v>28960.5</v>
      </c>
      <c r="G94" s="23">
        <f>F94</f>
        <v>28960.5</v>
      </c>
    </row>
    <row r="95" spans="1:12" ht="31.5">
      <c r="A95" s="35" t="s">
        <v>71</v>
      </c>
      <c r="B95" s="36" t="s">
        <v>16</v>
      </c>
      <c r="C95" s="36" t="s">
        <v>85</v>
      </c>
      <c r="D95" s="36" t="s">
        <v>27</v>
      </c>
      <c r="E95" s="33">
        <v>9902.9</v>
      </c>
      <c r="F95" s="23">
        <f>8595.7+18048-F94-494.8</f>
        <v>-2811.5999999999995</v>
      </c>
      <c r="G95" s="23">
        <f>8596+22048-G94-1013.1</f>
        <v>670.4</v>
      </c>
      <c r="L95" s="38"/>
    </row>
    <row r="96" spans="1:12" ht="15.75">
      <c r="A96" s="35" t="s">
        <v>31</v>
      </c>
      <c r="B96" s="36" t="s">
        <v>16</v>
      </c>
      <c r="C96" s="36" t="s">
        <v>85</v>
      </c>
      <c r="D96" s="36" t="s">
        <v>39</v>
      </c>
      <c r="E96" s="33">
        <v>485.8</v>
      </c>
      <c r="F96" s="23"/>
      <c r="G96" s="23"/>
      <c r="L96" s="38"/>
    </row>
    <row r="97" spans="1:12" ht="31.5">
      <c r="A97" s="35" t="s">
        <v>30</v>
      </c>
      <c r="B97" s="36" t="s">
        <v>16</v>
      </c>
      <c r="C97" s="36" t="s">
        <v>79</v>
      </c>
      <c r="D97" s="36"/>
      <c r="E97" s="33">
        <f>E98</f>
        <v>1714.8</v>
      </c>
      <c r="F97" s="33">
        <f>F98</f>
        <v>1350.3</v>
      </c>
      <c r="G97" s="33">
        <f>G98</f>
        <v>1350.3</v>
      </c>
      <c r="L97" s="10">
        <f>403.2/388*100</f>
        <v>103.91752577319586</v>
      </c>
    </row>
    <row r="98" spans="1:7" ht="47.25">
      <c r="A98" s="35" t="s">
        <v>29</v>
      </c>
      <c r="B98" s="36" t="s">
        <v>16</v>
      </c>
      <c r="C98" s="36" t="s">
        <v>79</v>
      </c>
      <c r="D98" s="36" t="s">
        <v>38</v>
      </c>
      <c r="E98" s="33">
        <v>1714.8</v>
      </c>
      <c r="F98" s="33">
        <v>1350.3</v>
      </c>
      <c r="G98" s="33">
        <v>1350.3</v>
      </c>
    </row>
    <row r="99" spans="1:7" ht="15.75">
      <c r="A99" s="35" t="s">
        <v>48</v>
      </c>
      <c r="B99" s="36" t="s">
        <v>47</v>
      </c>
      <c r="C99" s="36" t="s">
        <v>80</v>
      </c>
      <c r="D99" s="36"/>
      <c r="E99" s="33">
        <f>E100+E101</f>
        <v>2182.6000000000004</v>
      </c>
      <c r="F99" s="33">
        <f>F100+F101</f>
        <v>1502.1</v>
      </c>
      <c r="G99" s="33">
        <f>G100+G101</f>
        <v>1502.1</v>
      </c>
    </row>
    <row r="100" spans="1:7" ht="47.25">
      <c r="A100" s="35" t="s">
        <v>29</v>
      </c>
      <c r="B100" s="36" t="s">
        <v>47</v>
      </c>
      <c r="C100" s="36" t="s">
        <v>80</v>
      </c>
      <c r="D100" s="36" t="s">
        <v>38</v>
      </c>
      <c r="E100" s="33">
        <v>1311.4</v>
      </c>
      <c r="F100" s="33">
        <v>961.6</v>
      </c>
      <c r="G100" s="33">
        <v>961.6</v>
      </c>
    </row>
    <row r="101" spans="1:7" ht="31.5">
      <c r="A101" s="35" t="s">
        <v>71</v>
      </c>
      <c r="B101" s="36" t="s">
        <v>47</v>
      </c>
      <c r="C101" s="36" t="s">
        <v>80</v>
      </c>
      <c r="D101" s="36" t="s">
        <v>27</v>
      </c>
      <c r="E101" s="33">
        <v>871.2</v>
      </c>
      <c r="F101" s="33">
        <f>1502.1-F100</f>
        <v>540.4999999999999</v>
      </c>
      <c r="G101" s="33">
        <f>1502.1-G100</f>
        <v>540.4999999999999</v>
      </c>
    </row>
    <row r="102" spans="1:7" ht="47.25">
      <c r="A102" s="39" t="s">
        <v>259</v>
      </c>
      <c r="B102" s="36" t="s">
        <v>47</v>
      </c>
      <c r="C102" s="36" t="s">
        <v>82</v>
      </c>
      <c r="D102" s="36"/>
      <c r="E102" s="33">
        <f>E103+E104</f>
        <v>659.8</v>
      </c>
      <c r="F102" s="23" t="e">
        <f>#REF!+F104+F103</f>
        <v>#REF!</v>
      </c>
      <c r="G102" s="23" t="e">
        <f>#REF!+G104+G103</f>
        <v>#REF!</v>
      </c>
    </row>
    <row r="103" spans="1:7" ht="47.25">
      <c r="A103" s="35" t="s">
        <v>29</v>
      </c>
      <c r="B103" s="36" t="s">
        <v>47</v>
      </c>
      <c r="C103" s="36" t="s">
        <v>82</v>
      </c>
      <c r="D103" s="36" t="s">
        <v>38</v>
      </c>
      <c r="E103" s="33">
        <v>459.8</v>
      </c>
      <c r="F103" s="23">
        <v>338.5</v>
      </c>
      <c r="G103" s="23">
        <v>338.5</v>
      </c>
    </row>
    <row r="104" spans="1:7" ht="31.5">
      <c r="A104" s="35" t="s">
        <v>71</v>
      </c>
      <c r="B104" s="36" t="s">
        <v>47</v>
      </c>
      <c r="C104" s="36" t="s">
        <v>82</v>
      </c>
      <c r="D104" s="36" t="s">
        <v>27</v>
      </c>
      <c r="E104" s="33">
        <v>200</v>
      </c>
      <c r="F104" s="23">
        <f>E104</f>
        <v>200</v>
      </c>
      <c r="G104" s="23">
        <f>F104</f>
        <v>200</v>
      </c>
    </row>
    <row r="105" spans="1:7" ht="31.5">
      <c r="A105" s="35" t="s">
        <v>260</v>
      </c>
      <c r="B105" s="36" t="s">
        <v>47</v>
      </c>
      <c r="C105" s="36" t="s">
        <v>83</v>
      </c>
      <c r="D105" s="36"/>
      <c r="E105" s="33">
        <f>E106+E107</f>
        <v>660.2</v>
      </c>
      <c r="F105" s="23">
        <f>F106+F107</f>
        <v>127.9</v>
      </c>
      <c r="G105" s="23">
        <f>G106+G107</f>
        <v>127.9</v>
      </c>
    </row>
    <row r="106" spans="1:7" ht="47.25">
      <c r="A106" s="35" t="s">
        <v>29</v>
      </c>
      <c r="B106" s="36" t="s">
        <v>47</v>
      </c>
      <c r="C106" s="36" t="s">
        <v>83</v>
      </c>
      <c r="D106" s="36" t="s">
        <v>38</v>
      </c>
      <c r="E106" s="33">
        <v>118.2</v>
      </c>
      <c r="F106" s="23">
        <v>72.6</v>
      </c>
      <c r="G106" s="23">
        <v>72.6</v>
      </c>
    </row>
    <row r="107" spans="1:7" ht="31.5">
      <c r="A107" s="35" t="s">
        <v>71</v>
      </c>
      <c r="B107" s="36" t="s">
        <v>47</v>
      </c>
      <c r="C107" s="36" t="s">
        <v>83</v>
      </c>
      <c r="D107" s="36" t="s">
        <v>27</v>
      </c>
      <c r="E107" s="33">
        <v>542</v>
      </c>
      <c r="F107" s="23">
        <f>127.9-F106</f>
        <v>55.30000000000001</v>
      </c>
      <c r="G107" s="23">
        <f>127.9-G106</f>
        <v>55.30000000000001</v>
      </c>
    </row>
    <row r="108" spans="1:7" ht="15.75">
      <c r="A108" s="35" t="s">
        <v>36</v>
      </c>
      <c r="B108" s="36" t="s">
        <v>43</v>
      </c>
      <c r="C108" s="36" t="s">
        <v>98</v>
      </c>
      <c r="D108" s="36"/>
      <c r="E108" s="33">
        <f>E109</f>
        <v>1498.7</v>
      </c>
      <c r="F108" s="33" t="e">
        <f>#REF!</f>
        <v>#REF!</v>
      </c>
      <c r="G108" s="33" t="e">
        <f>#REF!</f>
        <v>#REF!</v>
      </c>
    </row>
    <row r="109" spans="1:7" ht="15.75">
      <c r="A109" s="35" t="s">
        <v>33</v>
      </c>
      <c r="B109" s="36" t="s">
        <v>43</v>
      </c>
      <c r="C109" s="36" t="s">
        <v>98</v>
      </c>
      <c r="D109" s="36" t="s">
        <v>42</v>
      </c>
      <c r="E109" s="33">
        <v>1498.7</v>
      </c>
      <c r="F109" s="33">
        <v>300</v>
      </c>
      <c r="G109" s="33">
        <v>300</v>
      </c>
    </row>
    <row r="110" spans="1:7" ht="15.75">
      <c r="A110" s="40" t="s">
        <v>58</v>
      </c>
      <c r="B110" s="36" t="s">
        <v>18</v>
      </c>
      <c r="C110" s="36" t="s">
        <v>148</v>
      </c>
      <c r="D110" s="36"/>
      <c r="E110" s="33">
        <f>E111</f>
        <v>580</v>
      </c>
      <c r="F110" s="33"/>
      <c r="G110" s="33"/>
    </row>
    <row r="111" spans="1:7" ht="31.5">
      <c r="A111" s="35" t="s">
        <v>71</v>
      </c>
      <c r="B111" s="36" t="s">
        <v>18</v>
      </c>
      <c r="C111" s="36" t="s">
        <v>148</v>
      </c>
      <c r="D111" s="36" t="s">
        <v>27</v>
      </c>
      <c r="E111" s="33">
        <v>580</v>
      </c>
      <c r="F111" s="33"/>
      <c r="G111" s="33"/>
    </row>
    <row r="112" spans="1:7" ht="31.5">
      <c r="A112" s="35" t="s">
        <v>261</v>
      </c>
      <c r="B112" s="36" t="s">
        <v>26</v>
      </c>
      <c r="C112" s="36" t="s">
        <v>147</v>
      </c>
      <c r="D112" s="36"/>
      <c r="E112" s="33">
        <f>E113</f>
        <v>1853.5</v>
      </c>
      <c r="F112" s="33"/>
      <c r="G112" s="33"/>
    </row>
    <row r="113" spans="1:7" ht="15.75">
      <c r="A113" s="35" t="s">
        <v>5</v>
      </c>
      <c r="B113" s="36" t="s">
        <v>26</v>
      </c>
      <c r="C113" s="36" t="s">
        <v>147</v>
      </c>
      <c r="D113" s="36" t="s">
        <v>25</v>
      </c>
      <c r="E113" s="33">
        <v>1853.5</v>
      </c>
      <c r="F113" s="33"/>
      <c r="G113" s="33"/>
    </row>
    <row r="114" spans="1:7" ht="47.25">
      <c r="A114" s="30" t="s">
        <v>117</v>
      </c>
      <c r="B114" s="31"/>
      <c r="C114" s="31" t="s">
        <v>116</v>
      </c>
      <c r="D114" s="31"/>
      <c r="E114" s="32">
        <f>E116</f>
        <v>1693.7</v>
      </c>
      <c r="F114" s="33" t="e">
        <f>F116+#REF!+#REF!</f>
        <v>#REF!</v>
      </c>
      <c r="G114" s="33" t="e">
        <f>G116+#REF!+#REF!</f>
        <v>#REF!</v>
      </c>
    </row>
    <row r="115" spans="1:7" ht="15.75">
      <c r="A115" s="35" t="s">
        <v>54</v>
      </c>
      <c r="B115" s="36" t="s">
        <v>40</v>
      </c>
      <c r="C115" s="36" t="s">
        <v>118</v>
      </c>
      <c r="D115" s="36"/>
      <c r="E115" s="33">
        <f>E116</f>
        <v>1693.7</v>
      </c>
      <c r="F115" s="33">
        <f>F116</f>
        <v>0</v>
      </c>
      <c r="G115" s="33">
        <f>G116</f>
        <v>0</v>
      </c>
    </row>
    <row r="116" spans="1:7" ht="31.5">
      <c r="A116" s="35" t="s">
        <v>71</v>
      </c>
      <c r="B116" s="36" t="s">
        <v>40</v>
      </c>
      <c r="C116" s="36" t="s">
        <v>118</v>
      </c>
      <c r="D116" s="36" t="s">
        <v>27</v>
      </c>
      <c r="E116" s="33">
        <v>1693.7</v>
      </c>
      <c r="F116" s="33">
        <v>0</v>
      </c>
      <c r="G116" s="33">
        <v>0</v>
      </c>
    </row>
    <row r="117" spans="1:7" s="41" customFormat="1" ht="15.75">
      <c r="A117" s="30" t="s">
        <v>184</v>
      </c>
      <c r="B117" s="31"/>
      <c r="C117" s="31" t="s">
        <v>185</v>
      </c>
      <c r="D117" s="31"/>
      <c r="E117" s="32">
        <f>E118</f>
        <v>400</v>
      </c>
      <c r="F117" s="32"/>
      <c r="G117" s="32"/>
    </row>
    <row r="118" spans="1:7" ht="15.75">
      <c r="A118" s="35" t="s">
        <v>186</v>
      </c>
      <c r="B118" s="36" t="s">
        <v>47</v>
      </c>
      <c r="C118" s="36" t="s">
        <v>187</v>
      </c>
      <c r="D118" s="36"/>
      <c r="E118" s="33">
        <f>E119+E120</f>
        <v>400</v>
      </c>
      <c r="F118" s="33"/>
      <c r="G118" s="33"/>
    </row>
    <row r="119" spans="1:7" ht="47.25">
      <c r="A119" s="35" t="s">
        <v>29</v>
      </c>
      <c r="B119" s="36" t="s">
        <v>47</v>
      </c>
      <c r="C119" s="36" t="s">
        <v>187</v>
      </c>
      <c r="D119" s="36" t="s">
        <v>38</v>
      </c>
      <c r="E119" s="33">
        <v>208</v>
      </c>
      <c r="F119" s="33"/>
      <c r="G119" s="33"/>
    </row>
    <row r="120" spans="1:7" ht="31.5">
      <c r="A120" s="35" t="s">
        <v>71</v>
      </c>
      <c r="B120" s="36" t="s">
        <v>47</v>
      </c>
      <c r="C120" s="36" t="s">
        <v>187</v>
      </c>
      <c r="D120" s="36" t="s">
        <v>27</v>
      </c>
      <c r="E120" s="33">
        <v>192</v>
      </c>
      <c r="F120" s="33"/>
      <c r="G120" s="33"/>
    </row>
    <row r="121" spans="1:7" s="41" customFormat="1" ht="31.5">
      <c r="A121" s="30" t="s">
        <v>188</v>
      </c>
      <c r="B121" s="31"/>
      <c r="C121" s="31" t="s">
        <v>189</v>
      </c>
      <c r="D121" s="31"/>
      <c r="E121" s="32">
        <f>E122</f>
        <v>500</v>
      </c>
      <c r="F121" s="32"/>
      <c r="G121" s="32"/>
    </row>
    <row r="122" spans="1:7" ht="15.75">
      <c r="A122" s="35" t="s">
        <v>186</v>
      </c>
      <c r="B122" s="36" t="s">
        <v>47</v>
      </c>
      <c r="C122" s="36" t="s">
        <v>190</v>
      </c>
      <c r="D122" s="36"/>
      <c r="E122" s="33">
        <f>E123+E124</f>
        <v>500</v>
      </c>
      <c r="F122" s="33"/>
      <c r="G122" s="33"/>
    </row>
    <row r="123" spans="1:7" ht="47.25">
      <c r="A123" s="35" t="s">
        <v>29</v>
      </c>
      <c r="B123" s="36" t="s">
        <v>47</v>
      </c>
      <c r="C123" s="36" t="s">
        <v>190</v>
      </c>
      <c r="D123" s="36" t="s">
        <v>38</v>
      </c>
      <c r="E123" s="33">
        <v>248</v>
      </c>
      <c r="F123" s="33"/>
      <c r="G123" s="33"/>
    </row>
    <row r="124" spans="1:7" ht="31.5">
      <c r="A124" s="35" t="s">
        <v>71</v>
      </c>
      <c r="B124" s="36" t="s">
        <v>47</v>
      </c>
      <c r="C124" s="36" t="s">
        <v>190</v>
      </c>
      <c r="D124" s="36" t="s">
        <v>27</v>
      </c>
      <c r="E124" s="33">
        <v>252</v>
      </c>
      <c r="F124" s="33"/>
      <c r="G124" s="33"/>
    </row>
    <row r="125" spans="1:7" ht="31.5">
      <c r="A125" s="30" t="s">
        <v>195</v>
      </c>
      <c r="B125" s="31"/>
      <c r="C125" s="31" t="s">
        <v>87</v>
      </c>
      <c r="D125" s="31"/>
      <c r="E125" s="32">
        <f>E126+E128+E130+E132+E134+E136+E138+E140+E142+E144+E146+E148+E150+E152+E154+E156+E158+E160+E162+E164+E166+E168+E170+E172+E174+E176+E178+E182+E184+E186+E188+E190+E192+E194</f>
        <v>563598.7000000001</v>
      </c>
      <c r="F125" s="33" t="e">
        <f>F128+F130+F132+F139+F141+F143+#REF!+F145+F147+F153+F162+#REF!+F177+F179+F180+#REF!+F182+F184+F187+F189+F191</f>
        <v>#REF!</v>
      </c>
      <c r="G125" s="33" t="e">
        <f>G128+G130+G132+G139+G141+G143+#REF!+G145+G147+G153+G162+#REF!+G177+G179+G180+#REF!+G182+G184+G187+G189+G191</f>
        <v>#REF!</v>
      </c>
    </row>
    <row r="126" spans="1:7" ht="15.75">
      <c r="A126" s="35" t="s">
        <v>165</v>
      </c>
      <c r="B126" s="36" t="s">
        <v>12</v>
      </c>
      <c r="C126" s="36" t="s">
        <v>88</v>
      </c>
      <c r="D126" s="36"/>
      <c r="E126" s="33">
        <f>E127</f>
        <v>28137</v>
      </c>
      <c r="F126" s="33"/>
      <c r="G126" s="33"/>
    </row>
    <row r="127" spans="1:7" ht="31.5">
      <c r="A127" s="35" t="s">
        <v>32</v>
      </c>
      <c r="B127" s="36" t="s">
        <v>12</v>
      </c>
      <c r="C127" s="36" t="s">
        <v>88</v>
      </c>
      <c r="D127" s="36" t="s">
        <v>41</v>
      </c>
      <c r="E127" s="33">
        <v>28137</v>
      </c>
      <c r="F127" s="33">
        <f>F128</f>
        <v>12764</v>
      </c>
      <c r="G127" s="33">
        <f>G128</f>
        <v>12572</v>
      </c>
    </row>
    <row r="128" spans="1:7" ht="157.5">
      <c r="A128" s="35" t="s">
        <v>262</v>
      </c>
      <c r="B128" s="36" t="s">
        <v>12</v>
      </c>
      <c r="C128" s="36" t="s">
        <v>89</v>
      </c>
      <c r="D128" s="36"/>
      <c r="E128" s="33">
        <f>E129</f>
        <v>41800.6</v>
      </c>
      <c r="F128" s="33">
        <v>12764</v>
      </c>
      <c r="G128" s="33">
        <v>12572</v>
      </c>
    </row>
    <row r="129" spans="1:7" ht="31.5">
      <c r="A129" s="35" t="s">
        <v>32</v>
      </c>
      <c r="B129" s="36" t="s">
        <v>12</v>
      </c>
      <c r="C129" s="36" t="s">
        <v>89</v>
      </c>
      <c r="D129" s="36" t="s">
        <v>41</v>
      </c>
      <c r="E129" s="33">
        <v>41800.6</v>
      </c>
      <c r="F129" s="23">
        <f>F130</f>
        <v>37253.9</v>
      </c>
      <c r="G129" s="23">
        <f>G130</f>
        <v>37771.9</v>
      </c>
    </row>
    <row r="130" spans="1:7" ht="173.25">
      <c r="A130" s="35" t="s">
        <v>263</v>
      </c>
      <c r="B130" s="36" t="s">
        <v>12</v>
      </c>
      <c r="C130" s="36" t="s">
        <v>90</v>
      </c>
      <c r="D130" s="36"/>
      <c r="E130" s="33">
        <f>E131</f>
        <v>711.9</v>
      </c>
      <c r="F130" s="23">
        <v>37253.9</v>
      </c>
      <c r="G130" s="23">
        <v>37771.9</v>
      </c>
    </row>
    <row r="131" spans="1:7" ht="31.5">
      <c r="A131" s="35" t="s">
        <v>32</v>
      </c>
      <c r="B131" s="36" t="s">
        <v>12</v>
      </c>
      <c r="C131" s="36" t="s">
        <v>90</v>
      </c>
      <c r="D131" s="36" t="s">
        <v>41</v>
      </c>
      <c r="E131" s="33">
        <v>711.9</v>
      </c>
      <c r="F131" s="33">
        <f>F132</f>
        <v>518</v>
      </c>
      <c r="G131" s="33">
        <f>G132</f>
        <v>518</v>
      </c>
    </row>
    <row r="132" spans="1:7" ht="189">
      <c r="A132" s="35" t="s">
        <v>62</v>
      </c>
      <c r="B132" s="36" t="s">
        <v>12</v>
      </c>
      <c r="C132" s="36" t="s">
        <v>94</v>
      </c>
      <c r="D132" s="36"/>
      <c r="E132" s="33">
        <f>E133</f>
        <v>15779.1</v>
      </c>
      <c r="F132" s="23">
        <v>518</v>
      </c>
      <c r="G132" s="23">
        <v>518</v>
      </c>
    </row>
    <row r="133" spans="1:7" ht="189">
      <c r="A133" s="35" t="s">
        <v>62</v>
      </c>
      <c r="B133" s="36" t="s">
        <v>12</v>
      </c>
      <c r="C133" s="36" t="s">
        <v>94</v>
      </c>
      <c r="D133" s="36" t="s">
        <v>41</v>
      </c>
      <c r="E133" s="33">
        <v>15779.1</v>
      </c>
      <c r="F133" s="23"/>
      <c r="G133" s="23"/>
    </row>
    <row r="134" spans="1:7" ht="15.75">
      <c r="A134" s="35" t="s">
        <v>213</v>
      </c>
      <c r="B134" s="36" t="s">
        <v>12</v>
      </c>
      <c r="C134" s="36" t="s">
        <v>214</v>
      </c>
      <c r="D134" s="36"/>
      <c r="E134" s="33">
        <v>761.1</v>
      </c>
      <c r="F134" s="23"/>
      <c r="G134" s="23"/>
    </row>
    <row r="135" spans="1:7" ht="31.5">
      <c r="A135" s="35" t="s">
        <v>32</v>
      </c>
      <c r="B135" s="36" t="s">
        <v>12</v>
      </c>
      <c r="C135" s="36" t="s">
        <v>214</v>
      </c>
      <c r="D135" s="36" t="s">
        <v>41</v>
      </c>
      <c r="E135" s="33">
        <v>761.1</v>
      </c>
      <c r="F135" s="23"/>
      <c r="G135" s="23"/>
    </row>
    <row r="136" spans="1:7" ht="31.5">
      <c r="A136" s="35" t="s">
        <v>216</v>
      </c>
      <c r="B136" s="36" t="s">
        <v>12</v>
      </c>
      <c r="C136" s="36" t="s">
        <v>217</v>
      </c>
      <c r="D136" s="36"/>
      <c r="E136" s="33">
        <v>509.7</v>
      </c>
      <c r="F136" s="23"/>
      <c r="G136" s="23"/>
    </row>
    <row r="137" spans="1:7" ht="31.5">
      <c r="A137" s="35" t="s">
        <v>32</v>
      </c>
      <c r="B137" s="36" t="s">
        <v>12</v>
      </c>
      <c r="C137" s="36" t="s">
        <v>218</v>
      </c>
      <c r="D137" s="36" t="s">
        <v>41</v>
      </c>
      <c r="E137" s="33">
        <v>509.7</v>
      </c>
      <c r="F137" s="23"/>
      <c r="G137" s="23"/>
    </row>
    <row r="138" spans="1:7" ht="23.25" customHeight="1">
      <c r="A138" s="35" t="s">
        <v>264</v>
      </c>
      <c r="B138" s="36" t="s">
        <v>13</v>
      </c>
      <c r="C138" s="36" t="s">
        <v>91</v>
      </c>
      <c r="D138" s="36"/>
      <c r="E138" s="33">
        <f>E139</f>
        <v>111951.3</v>
      </c>
      <c r="F138" s="33">
        <f>F139</f>
        <v>70069</v>
      </c>
      <c r="G138" s="33">
        <f>G139</f>
        <v>76270</v>
      </c>
    </row>
    <row r="139" spans="1:7" ht="31.5">
      <c r="A139" s="35" t="s">
        <v>32</v>
      </c>
      <c r="B139" s="36" t="s">
        <v>13</v>
      </c>
      <c r="C139" s="36" t="s">
        <v>91</v>
      </c>
      <c r="D139" s="36" t="s">
        <v>41</v>
      </c>
      <c r="E139" s="33">
        <v>111951.3</v>
      </c>
      <c r="F139" s="33">
        <v>70069</v>
      </c>
      <c r="G139" s="33">
        <v>76270</v>
      </c>
    </row>
    <row r="140" spans="1:7" ht="141.75">
      <c r="A140" s="35" t="s">
        <v>265</v>
      </c>
      <c r="B140" s="36" t="s">
        <v>13</v>
      </c>
      <c r="C140" s="36" t="s">
        <v>92</v>
      </c>
      <c r="D140" s="36"/>
      <c r="E140" s="33">
        <f>E141</f>
        <v>186395.6</v>
      </c>
      <c r="F140" s="33">
        <f>F141</f>
        <v>185919.8</v>
      </c>
      <c r="G140" s="33">
        <f>G141</f>
        <v>185919.8</v>
      </c>
    </row>
    <row r="141" spans="1:7" ht="31.5">
      <c r="A141" s="35" t="s">
        <v>32</v>
      </c>
      <c r="B141" s="36" t="s">
        <v>13</v>
      </c>
      <c r="C141" s="36" t="s">
        <v>92</v>
      </c>
      <c r="D141" s="36" t="s">
        <v>41</v>
      </c>
      <c r="E141" s="33">
        <v>186395.6</v>
      </c>
      <c r="F141" s="33">
        <v>185919.8</v>
      </c>
      <c r="G141" s="33">
        <v>185919.8</v>
      </c>
    </row>
    <row r="142" spans="1:7" ht="157.5">
      <c r="A142" s="35" t="s">
        <v>266</v>
      </c>
      <c r="B142" s="36" t="s">
        <v>13</v>
      </c>
      <c r="C142" s="36" t="s">
        <v>93</v>
      </c>
      <c r="D142" s="36"/>
      <c r="E142" s="33">
        <f>E143</f>
        <v>4754.4</v>
      </c>
      <c r="F142" s="33">
        <f>F143</f>
        <v>2408.7</v>
      </c>
      <c r="G142" s="33">
        <f>G143</f>
        <v>2408.7</v>
      </c>
    </row>
    <row r="143" spans="1:7" ht="46.5" customHeight="1">
      <c r="A143" s="35" t="s">
        <v>32</v>
      </c>
      <c r="B143" s="36" t="s">
        <v>13</v>
      </c>
      <c r="C143" s="36" t="s">
        <v>93</v>
      </c>
      <c r="D143" s="36" t="s">
        <v>41</v>
      </c>
      <c r="E143" s="33">
        <v>4754.4</v>
      </c>
      <c r="F143" s="33">
        <v>2408.7</v>
      </c>
      <c r="G143" s="33">
        <v>2408.7</v>
      </c>
    </row>
    <row r="144" spans="1:7" ht="173.25">
      <c r="A144" s="42" t="s">
        <v>63</v>
      </c>
      <c r="B144" s="36" t="s">
        <v>13</v>
      </c>
      <c r="C144" s="36" t="s">
        <v>141</v>
      </c>
      <c r="D144" s="36"/>
      <c r="E144" s="33">
        <f>E145</f>
        <v>20683.7</v>
      </c>
      <c r="F144" s="33">
        <f>F145</f>
        <v>20744.7</v>
      </c>
      <c r="G144" s="33">
        <f>G145</f>
        <v>20744.7</v>
      </c>
    </row>
    <row r="145" spans="1:7" ht="31.5">
      <c r="A145" s="35" t="s">
        <v>32</v>
      </c>
      <c r="B145" s="36" t="s">
        <v>13</v>
      </c>
      <c r="C145" s="36" t="s">
        <v>141</v>
      </c>
      <c r="D145" s="36" t="s">
        <v>41</v>
      </c>
      <c r="E145" s="33">
        <v>20683.7</v>
      </c>
      <c r="F145" s="33">
        <v>20744.7</v>
      </c>
      <c r="G145" s="33">
        <v>20744.7</v>
      </c>
    </row>
    <row r="146" spans="1:7" ht="40.5" customHeight="1">
      <c r="A146" s="35" t="s">
        <v>267</v>
      </c>
      <c r="B146" s="36" t="s">
        <v>13</v>
      </c>
      <c r="C146" s="36" t="s">
        <v>219</v>
      </c>
      <c r="D146" s="36"/>
      <c r="E146" s="33">
        <f>E147</f>
        <v>898.3</v>
      </c>
      <c r="F146" s="33" t="e">
        <f>#REF!</f>
        <v>#REF!</v>
      </c>
      <c r="G146" s="33" t="e">
        <f>#REF!</f>
        <v>#REF!</v>
      </c>
    </row>
    <row r="147" spans="1:7" ht="31.5">
      <c r="A147" s="35" t="s">
        <v>32</v>
      </c>
      <c r="B147" s="36" t="s">
        <v>13</v>
      </c>
      <c r="C147" s="36" t="s">
        <v>219</v>
      </c>
      <c r="D147" s="36" t="s">
        <v>41</v>
      </c>
      <c r="E147" s="33">
        <v>898.3</v>
      </c>
      <c r="F147" s="23">
        <v>9804</v>
      </c>
      <c r="G147" s="23">
        <v>10736</v>
      </c>
    </row>
    <row r="148" spans="1:7" ht="38.25" customHeight="1">
      <c r="A148" s="35" t="s">
        <v>267</v>
      </c>
      <c r="B148" s="36" t="s">
        <v>13</v>
      </c>
      <c r="C148" s="36" t="s">
        <v>219</v>
      </c>
      <c r="D148" s="36"/>
      <c r="E148" s="33">
        <f>E149</f>
        <v>122.5</v>
      </c>
      <c r="F148" s="33">
        <v>0</v>
      </c>
      <c r="G148" s="33">
        <v>0</v>
      </c>
    </row>
    <row r="149" spans="1:7" ht="31.5">
      <c r="A149" s="35" t="s">
        <v>32</v>
      </c>
      <c r="B149" s="36" t="s">
        <v>13</v>
      </c>
      <c r="C149" s="36" t="s">
        <v>219</v>
      </c>
      <c r="D149" s="36" t="s">
        <v>41</v>
      </c>
      <c r="E149" s="33">
        <v>122.5</v>
      </c>
      <c r="F149" s="23">
        <v>0</v>
      </c>
      <c r="G149" s="23">
        <v>0</v>
      </c>
    </row>
    <row r="150" spans="1:7" ht="31.5">
      <c r="A150" s="35" t="s">
        <v>267</v>
      </c>
      <c r="B150" s="36" t="s">
        <v>13</v>
      </c>
      <c r="C150" s="36" t="s">
        <v>219</v>
      </c>
      <c r="D150" s="36"/>
      <c r="E150" s="33">
        <f>E151</f>
        <v>53.7</v>
      </c>
      <c r="F150" s="23"/>
      <c r="G150" s="23"/>
    </row>
    <row r="151" spans="1:7" ht="31.5">
      <c r="A151" s="35" t="s">
        <v>32</v>
      </c>
      <c r="B151" s="36" t="s">
        <v>13</v>
      </c>
      <c r="C151" s="36" t="s">
        <v>219</v>
      </c>
      <c r="D151" s="36" t="s">
        <v>41</v>
      </c>
      <c r="E151" s="33">
        <v>53.7</v>
      </c>
      <c r="F151" s="23"/>
      <c r="G151" s="23"/>
    </row>
    <row r="152" spans="1:7" ht="31.5">
      <c r="A152" s="35" t="s">
        <v>268</v>
      </c>
      <c r="B152" s="36" t="s">
        <v>13</v>
      </c>
      <c r="C152" s="36" t="s">
        <v>166</v>
      </c>
      <c r="D152" s="36"/>
      <c r="E152" s="33">
        <f>E153</f>
        <v>3726</v>
      </c>
      <c r="F152" s="33">
        <f>F153</f>
        <v>57.6</v>
      </c>
      <c r="G152" s="33">
        <f>G153</f>
        <v>57.6</v>
      </c>
    </row>
    <row r="153" spans="1:7" ht="31.5">
      <c r="A153" s="35" t="s">
        <v>32</v>
      </c>
      <c r="B153" s="36" t="s">
        <v>13</v>
      </c>
      <c r="C153" s="36" t="s">
        <v>166</v>
      </c>
      <c r="D153" s="36" t="s">
        <v>41</v>
      </c>
      <c r="E153" s="33">
        <v>3726</v>
      </c>
      <c r="F153" s="23">
        <v>57.6</v>
      </c>
      <c r="G153" s="23">
        <v>57.6</v>
      </c>
    </row>
    <row r="154" spans="1:7" ht="31.5">
      <c r="A154" s="35" t="s">
        <v>268</v>
      </c>
      <c r="B154" s="36" t="s">
        <v>13</v>
      </c>
      <c r="C154" s="36" t="s">
        <v>166</v>
      </c>
      <c r="D154" s="36"/>
      <c r="E154" s="33">
        <v>414</v>
      </c>
      <c r="F154" s="23"/>
      <c r="G154" s="23"/>
    </row>
    <row r="155" spans="1:7" ht="31.5">
      <c r="A155" s="35" t="s">
        <v>32</v>
      </c>
      <c r="B155" s="36" t="s">
        <v>13</v>
      </c>
      <c r="C155" s="36" t="s">
        <v>166</v>
      </c>
      <c r="D155" s="36" t="s">
        <v>41</v>
      </c>
      <c r="E155" s="33">
        <v>414</v>
      </c>
      <c r="F155" s="23"/>
      <c r="G155" s="23"/>
    </row>
    <row r="156" spans="1:7" s="43" customFormat="1" ht="38.25" customHeight="1">
      <c r="A156" s="35" t="s">
        <v>220</v>
      </c>
      <c r="B156" s="36" t="s">
        <v>13</v>
      </c>
      <c r="C156" s="36" t="s">
        <v>221</v>
      </c>
      <c r="D156" s="36"/>
      <c r="E156" s="33">
        <v>3230.8</v>
      </c>
      <c r="F156" s="23"/>
      <c r="G156" s="23"/>
    </row>
    <row r="157" spans="1:7" s="43" customFormat="1" ht="29.25" customHeight="1">
      <c r="A157" s="35" t="s">
        <v>32</v>
      </c>
      <c r="B157" s="36" t="s">
        <v>13</v>
      </c>
      <c r="C157" s="36" t="s">
        <v>221</v>
      </c>
      <c r="D157" s="36" t="s">
        <v>41</v>
      </c>
      <c r="E157" s="33">
        <v>3230.8</v>
      </c>
      <c r="F157" s="23"/>
      <c r="G157" s="23"/>
    </row>
    <row r="158" spans="1:7" s="43" customFormat="1" ht="46.5" customHeight="1">
      <c r="A158" s="35" t="s">
        <v>222</v>
      </c>
      <c r="B158" s="36" t="s">
        <v>13</v>
      </c>
      <c r="C158" s="36" t="s">
        <v>223</v>
      </c>
      <c r="D158" s="36"/>
      <c r="E158" s="33">
        <v>2102.2</v>
      </c>
      <c r="F158" s="23"/>
      <c r="G158" s="23"/>
    </row>
    <row r="159" spans="1:7" s="43" customFormat="1" ht="32.25" customHeight="1">
      <c r="A159" s="35" t="s">
        <v>32</v>
      </c>
      <c r="B159" s="36" t="s">
        <v>13</v>
      </c>
      <c r="C159" s="36" t="s">
        <v>223</v>
      </c>
      <c r="D159" s="36" t="s">
        <v>41</v>
      </c>
      <c r="E159" s="33">
        <v>2102.2</v>
      </c>
      <c r="F159" s="23"/>
      <c r="G159" s="23"/>
    </row>
    <row r="160" spans="1:7" s="43" customFormat="1" ht="30.75" customHeight="1">
      <c r="A160" s="35" t="s">
        <v>213</v>
      </c>
      <c r="B160" s="36" t="s">
        <v>13</v>
      </c>
      <c r="C160" s="36" t="s">
        <v>224</v>
      </c>
      <c r="D160" s="36"/>
      <c r="E160" s="33">
        <f>E161</f>
        <v>43236</v>
      </c>
      <c r="F160" s="23"/>
      <c r="G160" s="23"/>
    </row>
    <row r="161" spans="1:7" s="43" customFormat="1" ht="29.25" customHeight="1">
      <c r="A161" s="35" t="s">
        <v>32</v>
      </c>
      <c r="B161" s="36" t="s">
        <v>13</v>
      </c>
      <c r="C161" s="36" t="s">
        <v>224</v>
      </c>
      <c r="D161" s="36" t="s">
        <v>41</v>
      </c>
      <c r="E161" s="33">
        <f>41145+2091</f>
        <v>43236</v>
      </c>
      <c r="F161" s="23"/>
      <c r="G161" s="23"/>
    </row>
    <row r="162" spans="1:7" ht="27.75" customHeight="1">
      <c r="A162" s="35" t="s">
        <v>134</v>
      </c>
      <c r="B162" s="36" t="s">
        <v>167</v>
      </c>
      <c r="C162" s="36" t="s">
        <v>95</v>
      </c>
      <c r="D162" s="36"/>
      <c r="E162" s="33">
        <f>E163</f>
        <v>23523.2</v>
      </c>
      <c r="F162" s="23">
        <v>6717.5</v>
      </c>
      <c r="G162" s="23">
        <v>6717.5</v>
      </c>
    </row>
    <row r="163" spans="1:7" ht="31.5">
      <c r="A163" s="35" t="s">
        <v>32</v>
      </c>
      <c r="B163" s="36" t="s">
        <v>167</v>
      </c>
      <c r="C163" s="36" t="s">
        <v>95</v>
      </c>
      <c r="D163" s="36" t="s">
        <v>41</v>
      </c>
      <c r="E163" s="33">
        <v>23523.2</v>
      </c>
      <c r="F163" s="33">
        <v>0</v>
      </c>
      <c r="G163" s="33">
        <v>0</v>
      </c>
    </row>
    <row r="164" spans="1:7" ht="47.25">
      <c r="A164" s="35" t="s">
        <v>269</v>
      </c>
      <c r="B164" s="36" t="s">
        <v>167</v>
      </c>
      <c r="C164" s="36" t="s">
        <v>168</v>
      </c>
      <c r="D164" s="36"/>
      <c r="E164" s="33">
        <f>E165</f>
        <v>5674.8</v>
      </c>
      <c r="F164" s="33">
        <v>0</v>
      </c>
      <c r="G164" s="33">
        <v>0</v>
      </c>
    </row>
    <row r="165" spans="1:7" ht="31.5">
      <c r="A165" s="35" t="s">
        <v>32</v>
      </c>
      <c r="B165" s="36" t="s">
        <v>167</v>
      </c>
      <c r="C165" s="36" t="s">
        <v>168</v>
      </c>
      <c r="D165" s="36" t="s">
        <v>41</v>
      </c>
      <c r="E165" s="33">
        <v>5674.8</v>
      </c>
      <c r="F165" s="33"/>
      <c r="G165" s="33"/>
    </row>
    <row r="166" spans="1:7" ht="63.75" customHeight="1">
      <c r="A166" s="35" t="s">
        <v>269</v>
      </c>
      <c r="B166" s="36" t="s">
        <v>167</v>
      </c>
      <c r="C166" s="36" t="s">
        <v>168</v>
      </c>
      <c r="D166" s="36"/>
      <c r="E166" s="33">
        <v>1983.1</v>
      </c>
      <c r="F166" s="33"/>
      <c r="G166" s="33"/>
    </row>
    <row r="167" spans="1:7" ht="28.5" customHeight="1">
      <c r="A167" s="35" t="s">
        <v>32</v>
      </c>
      <c r="B167" s="36" t="s">
        <v>167</v>
      </c>
      <c r="C167" s="36" t="s">
        <v>168</v>
      </c>
      <c r="D167" s="36" t="s">
        <v>41</v>
      </c>
      <c r="E167" s="33">
        <v>1983.1</v>
      </c>
      <c r="F167" s="33"/>
      <c r="G167" s="33"/>
    </row>
    <row r="168" spans="1:7" ht="28.5" customHeight="1">
      <c r="A168" s="35" t="s">
        <v>213</v>
      </c>
      <c r="B168" s="36" t="s">
        <v>167</v>
      </c>
      <c r="C168" s="36" t="s">
        <v>224</v>
      </c>
      <c r="D168" s="36"/>
      <c r="E168" s="33">
        <v>222.3</v>
      </c>
      <c r="F168" s="33"/>
      <c r="G168" s="33"/>
    </row>
    <row r="169" spans="1:7" ht="31.5" customHeight="1">
      <c r="A169" s="35" t="s">
        <v>32</v>
      </c>
      <c r="B169" s="36" t="s">
        <v>167</v>
      </c>
      <c r="C169" s="36" t="s">
        <v>224</v>
      </c>
      <c r="D169" s="36" t="s">
        <v>41</v>
      </c>
      <c r="E169" s="33">
        <v>222.3</v>
      </c>
      <c r="F169" s="33"/>
      <c r="G169" s="33"/>
    </row>
    <row r="170" spans="1:7" ht="31.5" customHeight="1">
      <c r="A170" s="35" t="s">
        <v>213</v>
      </c>
      <c r="B170" s="36" t="s">
        <v>14</v>
      </c>
      <c r="C170" s="36" t="s">
        <v>224</v>
      </c>
      <c r="D170" s="36"/>
      <c r="E170" s="33">
        <v>460</v>
      </c>
      <c r="F170" s="33"/>
      <c r="G170" s="33"/>
    </row>
    <row r="171" spans="1:7" ht="31.5" customHeight="1">
      <c r="A171" s="37" t="s">
        <v>123</v>
      </c>
      <c r="B171" s="36" t="s">
        <v>14</v>
      </c>
      <c r="C171" s="36" t="s">
        <v>215</v>
      </c>
      <c r="D171" s="36" t="s">
        <v>41</v>
      </c>
      <c r="E171" s="33">
        <v>460</v>
      </c>
      <c r="F171" s="33"/>
      <c r="G171" s="33"/>
    </row>
    <row r="172" spans="1:7" ht="47.25">
      <c r="A172" s="35" t="s">
        <v>122</v>
      </c>
      <c r="B172" s="36" t="s">
        <v>14</v>
      </c>
      <c r="C172" s="36" t="s">
        <v>139</v>
      </c>
      <c r="D172" s="36"/>
      <c r="E172" s="33">
        <f>E173</f>
        <v>7022.5</v>
      </c>
      <c r="F172" s="33"/>
      <c r="G172" s="33"/>
    </row>
    <row r="173" spans="1:7" ht="31.5">
      <c r="A173" s="35" t="s">
        <v>32</v>
      </c>
      <c r="B173" s="36" t="s">
        <v>14</v>
      </c>
      <c r="C173" s="36" t="s">
        <v>139</v>
      </c>
      <c r="D173" s="36" t="s">
        <v>41</v>
      </c>
      <c r="E173" s="33">
        <v>7022.5</v>
      </c>
      <c r="F173" s="33"/>
      <c r="G173" s="33"/>
    </row>
    <row r="174" spans="1:7" ht="15.75">
      <c r="A174" s="35" t="s">
        <v>56</v>
      </c>
      <c r="B174" s="36" t="s">
        <v>14</v>
      </c>
      <c r="C174" s="36" t="s">
        <v>105</v>
      </c>
      <c r="D174" s="36"/>
      <c r="E174" s="33">
        <f>E175</f>
        <v>1016.2</v>
      </c>
      <c r="F174" s="33"/>
      <c r="G174" s="33"/>
    </row>
    <row r="175" spans="1:7" ht="31.5">
      <c r="A175" s="37" t="s">
        <v>123</v>
      </c>
      <c r="B175" s="36" t="s">
        <v>14</v>
      </c>
      <c r="C175" s="36" t="s">
        <v>105</v>
      </c>
      <c r="D175" s="36" t="s">
        <v>41</v>
      </c>
      <c r="E175" s="33">
        <v>1016.2</v>
      </c>
      <c r="F175" s="33"/>
      <c r="G175" s="33"/>
    </row>
    <row r="176" spans="1:7" ht="15.75">
      <c r="A176" s="35" t="s">
        <v>120</v>
      </c>
      <c r="B176" s="36" t="s">
        <v>14</v>
      </c>
      <c r="C176" s="36" t="s">
        <v>140</v>
      </c>
      <c r="D176" s="36"/>
      <c r="E176" s="33">
        <f>E177</f>
        <v>1069.7</v>
      </c>
      <c r="F176" s="33"/>
      <c r="G176" s="33"/>
    </row>
    <row r="177" spans="1:7" ht="36" customHeight="1">
      <c r="A177" s="35" t="s">
        <v>71</v>
      </c>
      <c r="B177" s="36" t="s">
        <v>14</v>
      </c>
      <c r="C177" s="36" t="s">
        <v>140</v>
      </c>
      <c r="D177" s="36" t="s">
        <v>27</v>
      </c>
      <c r="E177" s="33">
        <v>1069.7</v>
      </c>
      <c r="F177" s="23">
        <v>452</v>
      </c>
      <c r="G177" s="23">
        <v>487</v>
      </c>
    </row>
    <row r="178" spans="1:7" ht="47.25">
      <c r="A178" s="35" t="s">
        <v>34</v>
      </c>
      <c r="B178" s="36" t="s">
        <v>15</v>
      </c>
      <c r="C178" s="36" t="s">
        <v>104</v>
      </c>
      <c r="D178" s="36"/>
      <c r="E178" s="33">
        <f>E179+E180+E181</f>
        <v>20172.800000000003</v>
      </c>
      <c r="F178" s="33" t="e">
        <f>F179+#REF!+F180</f>
        <v>#REF!</v>
      </c>
      <c r="G178" s="33" t="e">
        <f>G179+#REF!+G180</f>
        <v>#REF!</v>
      </c>
    </row>
    <row r="179" spans="1:7" ht="47.25">
      <c r="A179" s="35" t="s">
        <v>29</v>
      </c>
      <c r="B179" s="36" t="s">
        <v>15</v>
      </c>
      <c r="C179" s="36" t="s">
        <v>104</v>
      </c>
      <c r="D179" s="36" t="s">
        <v>38</v>
      </c>
      <c r="E179" s="33">
        <v>16392.7</v>
      </c>
      <c r="F179" s="23">
        <f>E179</f>
        <v>16392.7</v>
      </c>
      <c r="G179" s="23">
        <f>F179</f>
        <v>16392.7</v>
      </c>
    </row>
    <row r="180" spans="1:7" ht="31.5">
      <c r="A180" s="35" t="s">
        <v>71</v>
      </c>
      <c r="B180" s="36" t="s">
        <v>15</v>
      </c>
      <c r="C180" s="36" t="s">
        <v>104</v>
      </c>
      <c r="D180" s="36" t="s">
        <v>27</v>
      </c>
      <c r="E180" s="33">
        <f>3540.1+240-E181</f>
        <v>3665.9</v>
      </c>
      <c r="F180" s="23">
        <f>13342-F179</f>
        <v>-3050.7000000000007</v>
      </c>
      <c r="G180" s="23">
        <f>13342-G179</f>
        <v>-3050.7000000000007</v>
      </c>
    </row>
    <row r="181" spans="1:7" ht="15.75">
      <c r="A181" s="35" t="s">
        <v>31</v>
      </c>
      <c r="B181" s="36" t="s">
        <v>15</v>
      </c>
      <c r="C181" s="36" t="s">
        <v>104</v>
      </c>
      <c r="D181" s="36" t="s">
        <v>39</v>
      </c>
      <c r="E181" s="33">
        <v>114.2</v>
      </c>
      <c r="F181" s="23"/>
      <c r="G181" s="23"/>
    </row>
    <row r="182" spans="1:7" ht="63">
      <c r="A182" s="39" t="s">
        <v>169</v>
      </c>
      <c r="B182" s="36" t="s">
        <v>21</v>
      </c>
      <c r="C182" s="36" t="s">
        <v>170</v>
      </c>
      <c r="D182" s="36"/>
      <c r="E182" s="33">
        <f>E183</f>
        <v>2676.7</v>
      </c>
      <c r="F182" s="23">
        <v>1233.2</v>
      </c>
      <c r="G182" s="23">
        <v>1233.2</v>
      </c>
    </row>
    <row r="183" spans="1:7" ht="31.5">
      <c r="A183" s="35" t="s">
        <v>123</v>
      </c>
      <c r="B183" s="36" t="s">
        <v>21</v>
      </c>
      <c r="C183" s="36" t="s">
        <v>170</v>
      </c>
      <c r="D183" s="36" t="s">
        <v>42</v>
      </c>
      <c r="E183" s="33">
        <v>2676.7</v>
      </c>
      <c r="F183" s="23">
        <f>F184</f>
        <v>6037.2</v>
      </c>
      <c r="G183" s="23">
        <f>G184</f>
        <v>6037.2</v>
      </c>
    </row>
    <row r="184" spans="1:7" ht="47.25">
      <c r="A184" s="35" t="s">
        <v>171</v>
      </c>
      <c r="B184" s="36" t="s">
        <v>21</v>
      </c>
      <c r="C184" s="36" t="s">
        <v>172</v>
      </c>
      <c r="D184" s="36"/>
      <c r="E184" s="33">
        <f>E185</f>
        <v>11682</v>
      </c>
      <c r="F184" s="23">
        <v>6037.2</v>
      </c>
      <c r="G184" s="23">
        <v>6037.2</v>
      </c>
    </row>
    <row r="185" spans="1:7" ht="31.5">
      <c r="A185" s="35" t="s">
        <v>123</v>
      </c>
      <c r="B185" s="36" t="s">
        <v>21</v>
      </c>
      <c r="C185" s="36" t="s">
        <v>172</v>
      </c>
      <c r="D185" s="36" t="s">
        <v>42</v>
      </c>
      <c r="E185" s="33">
        <v>11682</v>
      </c>
      <c r="F185" s="23"/>
      <c r="G185" s="23"/>
    </row>
    <row r="186" spans="1:7" ht="31.5">
      <c r="A186" s="35" t="s">
        <v>270</v>
      </c>
      <c r="B186" s="36" t="s">
        <v>21</v>
      </c>
      <c r="C186" s="36" t="s">
        <v>119</v>
      </c>
      <c r="D186" s="36"/>
      <c r="E186" s="33">
        <f>E187</f>
        <v>354.6</v>
      </c>
      <c r="F186" s="23" t="e">
        <f>F187</f>
        <v>#REF!</v>
      </c>
      <c r="G186" s="23" t="e">
        <f>G187</f>
        <v>#REF!</v>
      </c>
    </row>
    <row r="187" spans="1:7" ht="15.75">
      <c r="A187" s="35" t="s">
        <v>33</v>
      </c>
      <c r="B187" s="36" t="s">
        <v>21</v>
      </c>
      <c r="C187" s="36" t="s">
        <v>119</v>
      </c>
      <c r="D187" s="36" t="s">
        <v>42</v>
      </c>
      <c r="E187" s="33">
        <v>354.6</v>
      </c>
      <c r="F187" s="23" t="e">
        <f>#REF!</f>
        <v>#REF!</v>
      </c>
      <c r="G187" s="23" t="e">
        <f>#REF!</f>
        <v>#REF!</v>
      </c>
    </row>
    <row r="188" spans="1:7" ht="78.75">
      <c r="A188" s="35" t="s">
        <v>271</v>
      </c>
      <c r="B188" s="36" t="s">
        <v>21</v>
      </c>
      <c r="C188" s="36" t="s">
        <v>110</v>
      </c>
      <c r="D188" s="36"/>
      <c r="E188" s="33">
        <f>E189</f>
        <v>5063.9</v>
      </c>
      <c r="F188" s="23">
        <f>F189</f>
        <v>5103.9</v>
      </c>
      <c r="G188" s="23">
        <f>G189</f>
        <v>5066.1</v>
      </c>
    </row>
    <row r="189" spans="1:7" ht="31.5">
      <c r="A189" s="35" t="s">
        <v>32</v>
      </c>
      <c r="B189" s="36" t="s">
        <v>21</v>
      </c>
      <c r="C189" s="36" t="s">
        <v>110</v>
      </c>
      <c r="D189" s="36" t="s">
        <v>41</v>
      </c>
      <c r="E189" s="33">
        <v>5063.9</v>
      </c>
      <c r="F189" s="23">
        <v>5103.9</v>
      </c>
      <c r="G189" s="23">
        <v>5066.1</v>
      </c>
    </row>
    <row r="190" spans="1:7" ht="157.5">
      <c r="A190" s="35" t="s">
        <v>272</v>
      </c>
      <c r="B190" s="36" t="s">
        <v>21</v>
      </c>
      <c r="C190" s="36" t="s">
        <v>115</v>
      </c>
      <c r="D190" s="36"/>
      <c r="E190" s="33">
        <f>E191</f>
        <v>17228.6</v>
      </c>
      <c r="F190" s="23">
        <f>F191</f>
        <v>13580</v>
      </c>
      <c r="G190" s="23">
        <f>G191</f>
        <v>13580</v>
      </c>
    </row>
    <row r="191" spans="1:7" ht="15.75">
      <c r="A191" s="35" t="s">
        <v>33</v>
      </c>
      <c r="B191" s="36" t="s">
        <v>21</v>
      </c>
      <c r="C191" s="36" t="s">
        <v>115</v>
      </c>
      <c r="D191" s="36" t="s">
        <v>42</v>
      </c>
      <c r="E191" s="33">
        <v>17228.6</v>
      </c>
      <c r="F191" s="23">
        <v>13580</v>
      </c>
      <c r="G191" s="23">
        <v>13580</v>
      </c>
    </row>
    <row r="192" spans="1:7" ht="141.75">
      <c r="A192" s="35" t="s">
        <v>273</v>
      </c>
      <c r="B192" s="36" t="s">
        <v>21</v>
      </c>
      <c r="C192" s="36" t="s">
        <v>97</v>
      </c>
      <c r="D192" s="36"/>
      <c r="E192" s="33">
        <f>E193</f>
        <v>57.6</v>
      </c>
      <c r="F192" s="23"/>
      <c r="G192" s="23"/>
    </row>
    <row r="193" spans="1:7" ht="15.75">
      <c r="A193" s="35" t="s">
        <v>33</v>
      </c>
      <c r="B193" s="36" t="s">
        <v>21</v>
      </c>
      <c r="C193" s="36" t="s">
        <v>97</v>
      </c>
      <c r="D193" s="36" t="s">
        <v>42</v>
      </c>
      <c r="E193" s="33">
        <v>57.6</v>
      </c>
      <c r="F193" s="23"/>
      <c r="G193" s="23"/>
    </row>
    <row r="194" spans="1:7" ht="31.5">
      <c r="A194" s="35" t="s">
        <v>173</v>
      </c>
      <c r="B194" s="36" t="s">
        <v>21</v>
      </c>
      <c r="C194" s="36" t="s">
        <v>174</v>
      </c>
      <c r="D194" s="36"/>
      <c r="E194" s="33">
        <f>E195</f>
        <v>122.8</v>
      </c>
      <c r="F194" s="23"/>
      <c r="G194" s="23"/>
    </row>
    <row r="195" spans="1:7" ht="15.75">
      <c r="A195" s="35" t="s">
        <v>33</v>
      </c>
      <c r="B195" s="36" t="s">
        <v>21</v>
      </c>
      <c r="C195" s="36" t="s">
        <v>174</v>
      </c>
      <c r="D195" s="36" t="s">
        <v>42</v>
      </c>
      <c r="E195" s="33">
        <v>122.8</v>
      </c>
      <c r="F195" s="23"/>
      <c r="G195" s="23"/>
    </row>
    <row r="196" spans="1:7" ht="47.25">
      <c r="A196" s="30" t="s">
        <v>143</v>
      </c>
      <c r="B196" s="31"/>
      <c r="C196" s="31" t="s">
        <v>99</v>
      </c>
      <c r="D196" s="31"/>
      <c r="E196" s="32">
        <f>E197+E199+E201+E203+E205+E207+E209+E211+E213+E215+E217+E219+E221+E225+E223</f>
        <v>92482.2</v>
      </c>
      <c r="F196" s="33" t="e">
        <f>F198+F204+F208+F210+F215+#REF!</f>
        <v>#REF!</v>
      </c>
      <c r="G196" s="33" t="e">
        <f>G198+G204+G208+G210+G215+#REF!</f>
        <v>#REF!</v>
      </c>
    </row>
    <row r="197" spans="1:7" ht="15.75">
      <c r="A197" s="35" t="s">
        <v>134</v>
      </c>
      <c r="B197" s="36" t="s">
        <v>167</v>
      </c>
      <c r="C197" s="36" t="s">
        <v>96</v>
      </c>
      <c r="D197" s="36"/>
      <c r="E197" s="33">
        <f>E198</f>
        <v>10437.6</v>
      </c>
      <c r="F197" s="23">
        <f>F198</f>
        <v>27599</v>
      </c>
      <c r="G197" s="23">
        <f>G198</f>
        <v>24895.6</v>
      </c>
    </row>
    <row r="198" spans="1:7" ht="31.5">
      <c r="A198" s="35" t="s">
        <v>32</v>
      </c>
      <c r="B198" s="36" t="s">
        <v>167</v>
      </c>
      <c r="C198" s="36" t="s">
        <v>96</v>
      </c>
      <c r="D198" s="36" t="s">
        <v>41</v>
      </c>
      <c r="E198" s="33">
        <f>11016-E201</f>
        <v>10437.6</v>
      </c>
      <c r="F198" s="33">
        <v>27599</v>
      </c>
      <c r="G198" s="33">
        <v>24895.6</v>
      </c>
    </row>
    <row r="199" spans="1:7" ht="47.25">
      <c r="A199" s="35" t="s">
        <v>269</v>
      </c>
      <c r="B199" s="36" t="s">
        <v>167</v>
      </c>
      <c r="C199" s="36" t="s">
        <v>178</v>
      </c>
      <c r="D199" s="36"/>
      <c r="E199" s="33">
        <v>5225.5</v>
      </c>
      <c r="F199" s="33"/>
      <c r="G199" s="33"/>
    </row>
    <row r="200" spans="1:7" ht="31.5">
      <c r="A200" s="35" t="s">
        <v>32</v>
      </c>
      <c r="B200" s="36" t="s">
        <v>167</v>
      </c>
      <c r="C200" s="36" t="s">
        <v>178</v>
      </c>
      <c r="D200" s="36" t="s">
        <v>41</v>
      </c>
      <c r="E200" s="33">
        <v>5225.5</v>
      </c>
      <c r="F200" s="33"/>
      <c r="G200" s="33"/>
    </row>
    <row r="201" spans="1:7" ht="47.25">
      <c r="A201" s="35" t="s">
        <v>269</v>
      </c>
      <c r="B201" s="36" t="s">
        <v>167</v>
      </c>
      <c r="C201" s="36" t="s">
        <v>178</v>
      </c>
      <c r="D201" s="36"/>
      <c r="E201" s="33">
        <v>578.4</v>
      </c>
      <c r="F201" s="33"/>
      <c r="G201" s="33"/>
    </row>
    <row r="202" spans="1:7" ht="31.5">
      <c r="A202" s="35" t="s">
        <v>32</v>
      </c>
      <c r="B202" s="36" t="s">
        <v>167</v>
      </c>
      <c r="C202" s="36" t="s">
        <v>178</v>
      </c>
      <c r="D202" s="36" t="s">
        <v>41</v>
      </c>
      <c r="E202" s="33">
        <v>578.4</v>
      </c>
      <c r="F202" s="33"/>
      <c r="G202" s="33"/>
    </row>
    <row r="203" spans="1:7" ht="26.25" customHeight="1">
      <c r="A203" s="35" t="s">
        <v>53</v>
      </c>
      <c r="B203" s="36" t="s">
        <v>10</v>
      </c>
      <c r="C203" s="36" t="s">
        <v>101</v>
      </c>
      <c r="D203" s="36"/>
      <c r="E203" s="33">
        <f>E204</f>
        <v>32021.199999999997</v>
      </c>
      <c r="F203" s="33" t="e">
        <f>#REF!</f>
        <v>#REF!</v>
      </c>
      <c r="G203" s="33" t="e">
        <f>#REF!</f>
        <v>#REF!</v>
      </c>
    </row>
    <row r="204" spans="1:7" ht="31.5">
      <c r="A204" s="35" t="s">
        <v>32</v>
      </c>
      <c r="B204" s="36" t="s">
        <v>10</v>
      </c>
      <c r="C204" s="36" t="s">
        <v>101</v>
      </c>
      <c r="D204" s="36" t="s">
        <v>41</v>
      </c>
      <c r="E204" s="33">
        <f>32990.1-968.9</f>
        <v>32021.199999999997</v>
      </c>
      <c r="F204" s="33">
        <v>2116</v>
      </c>
      <c r="G204" s="33">
        <v>2291</v>
      </c>
    </row>
    <row r="205" spans="1:7" ht="63">
      <c r="A205" s="35" t="s">
        <v>179</v>
      </c>
      <c r="B205" s="36" t="s">
        <v>10</v>
      </c>
      <c r="C205" s="36" t="s">
        <v>180</v>
      </c>
      <c r="D205" s="36"/>
      <c r="E205" s="33">
        <v>968.9</v>
      </c>
      <c r="F205" s="33"/>
      <c r="G205" s="33"/>
    </row>
    <row r="206" spans="1:7" ht="31.5">
      <c r="A206" s="35" t="s">
        <v>32</v>
      </c>
      <c r="B206" s="36" t="s">
        <v>10</v>
      </c>
      <c r="C206" s="36" t="s">
        <v>180</v>
      </c>
      <c r="D206" s="36" t="s">
        <v>41</v>
      </c>
      <c r="E206" s="33">
        <v>968.9</v>
      </c>
      <c r="F206" s="33"/>
      <c r="G206" s="33"/>
    </row>
    <row r="207" spans="1:7" ht="63">
      <c r="A207" s="35" t="s">
        <v>274</v>
      </c>
      <c r="B207" s="36" t="s">
        <v>10</v>
      </c>
      <c r="C207" s="36" t="s">
        <v>180</v>
      </c>
      <c r="D207" s="36"/>
      <c r="E207" s="33">
        <f>E208</f>
        <v>21808.9</v>
      </c>
      <c r="F207" s="33">
        <f>F208</f>
        <v>6509</v>
      </c>
      <c r="G207" s="33">
        <f>G208</f>
        <v>6704</v>
      </c>
    </row>
    <row r="208" spans="1:7" ht="31.5">
      <c r="A208" s="35" t="s">
        <v>32</v>
      </c>
      <c r="B208" s="36" t="s">
        <v>10</v>
      </c>
      <c r="C208" s="36" t="s">
        <v>180</v>
      </c>
      <c r="D208" s="36" t="s">
        <v>41</v>
      </c>
      <c r="E208" s="33">
        <v>21808.9</v>
      </c>
      <c r="F208" s="23">
        <v>6509</v>
      </c>
      <c r="G208" s="23">
        <v>6704</v>
      </c>
    </row>
    <row r="209" spans="1:7" ht="15.75">
      <c r="A209" s="35" t="s">
        <v>35</v>
      </c>
      <c r="B209" s="36" t="s">
        <v>10</v>
      </c>
      <c r="C209" s="36" t="s">
        <v>102</v>
      </c>
      <c r="D209" s="36"/>
      <c r="E209" s="33">
        <f>E210</f>
        <v>1832.3999999999999</v>
      </c>
      <c r="F209" s="33">
        <f>F210+F215</f>
        <v>3874</v>
      </c>
      <c r="G209" s="33">
        <f>G210+G215</f>
        <v>3874</v>
      </c>
    </row>
    <row r="210" spans="1:7" ht="31.5">
      <c r="A210" s="35" t="s">
        <v>32</v>
      </c>
      <c r="B210" s="36" t="s">
        <v>10</v>
      </c>
      <c r="C210" s="36" t="s">
        <v>102</v>
      </c>
      <c r="D210" s="36" t="s">
        <v>41</v>
      </c>
      <c r="E210" s="33">
        <f>1868.1-35.7</f>
        <v>1832.3999999999999</v>
      </c>
      <c r="F210" s="33">
        <f>2842+858.3</f>
        <v>3700.3</v>
      </c>
      <c r="G210" s="33">
        <f>2842+858.3</f>
        <v>3700.3</v>
      </c>
    </row>
    <row r="211" spans="1:7" ht="63">
      <c r="A211" s="35" t="s">
        <v>274</v>
      </c>
      <c r="B211" s="36" t="s">
        <v>10</v>
      </c>
      <c r="C211" s="36" t="s">
        <v>180</v>
      </c>
      <c r="D211" s="36"/>
      <c r="E211" s="33">
        <v>35.7</v>
      </c>
      <c r="F211" s="33"/>
      <c r="G211" s="33"/>
    </row>
    <row r="212" spans="1:7" ht="31.5">
      <c r="A212" s="35" t="s">
        <v>32</v>
      </c>
      <c r="B212" s="36" t="s">
        <v>10</v>
      </c>
      <c r="C212" s="36" t="s">
        <v>180</v>
      </c>
      <c r="D212" s="36" t="s">
        <v>41</v>
      </c>
      <c r="E212" s="33">
        <v>35.7</v>
      </c>
      <c r="F212" s="33"/>
      <c r="G212" s="33"/>
    </row>
    <row r="213" spans="1:7" ht="63">
      <c r="A213" s="35" t="s">
        <v>274</v>
      </c>
      <c r="B213" s="36" t="s">
        <v>10</v>
      </c>
      <c r="C213" s="36" t="s">
        <v>180</v>
      </c>
      <c r="D213" s="36"/>
      <c r="E213" s="33">
        <v>822.6</v>
      </c>
      <c r="F213" s="33"/>
      <c r="G213" s="33"/>
    </row>
    <row r="214" spans="1:7" ht="31.5">
      <c r="A214" s="35" t="s">
        <v>32</v>
      </c>
      <c r="B214" s="36" t="s">
        <v>10</v>
      </c>
      <c r="C214" s="36" t="s">
        <v>180</v>
      </c>
      <c r="D214" s="36" t="s">
        <v>41</v>
      </c>
      <c r="E214" s="33">
        <v>822.6</v>
      </c>
      <c r="F214" s="33"/>
      <c r="G214" s="33"/>
    </row>
    <row r="215" spans="1:7" ht="15.75">
      <c r="A215" s="35" t="s">
        <v>7</v>
      </c>
      <c r="B215" s="36" t="s">
        <v>10</v>
      </c>
      <c r="C215" s="36" t="s">
        <v>103</v>
      </c>
      <c r="D215" s="36"/>
      <c r="E215" s="33">
        <f>E216</f>
        <v>6728.900000000001</v>
      </c>
      <c r="F215" s="23">
        <f>3874-F210</f>
        <v>173.69999999999982</v>
      </c>
      <c r="G215" s="23">
        <f>3874-G210</f>
        <v>173.69999999999982</v>
      </c>
    </row>
    <row r="216" spans="1:7" ht="31.5">
      <c r="A216" s="35" t="s">
        <v>32</v>
      </c>
      <c r="B216" s="36" t="s">
        <v>10</v>
      </c>
      <c r="C216" s="36" t="s">
        <v>103</v>
      </c>
      <c r="D216" s="36" t="s">
        <v>41</v>
      </c>
      <c r="E216" s="33">
        <f>7033.6-304.7</f>
        <v>6728.900000000001</v>
      </c>
      <c r="F216" s="23"/>
      <c r="G216" s="23"/>
    </row>
    <row r="217" spans="1:7" ht="63">
      <c r="A217" s="35" t="s">
        <v>274</v>
      </c>
      <c r="B217" s="36" t="s">
        <v>10</v>
      </c>
      <c r="C217" s="36" t="s">
        <v>180</v>
      </c>
      <c r="D217" s="36"/>
      <c r="E217" s="33">
        <v>304.7</v>
      </c>
      <c r="F217" s="23"/>
      <c r="G217" s="23"/>
    </row>
    <row r="218" spans="1:7" ht="31.5">
      <c r="A218" s="35" t="s">
        <v>32</v>
      </c>
      <c r="B218" s="36" t="s">
        <v>10</v>
      </c>
      <c r="C218" s="36" t="s">
        <v>180</v>
      </c>
      <c r="D218" s="36" t="s">
        <v>41</v>
      </c>
      <c r="E218" s="33">
        <v>304.7</v>
      </c>
      <c r="F218" s="23"/>
      <c r="G218" s="23"/>
    </row>
    <row r="219" spans="1:7" ht="63">
      <c r="A219" s="35" t="s">
        <v>274</v>
      </c>
      <c r="B219" s="36" t="s">
        <v>10</v>
      </c>
      <c r="C219" s="36" t="s">
        <v>180</v>
      </c>
      <c r="D219" s="36"/>
      <c r="E219" s="33">
        <v>6760.1</v>
      </c>
      <c r="F219" s="23"/>
      <c r="G219" s="23"/>
    </row>
    <row r="220" spans="1:7" ht="31.5">
      <c r="A220" s="35" t="s">
        <v>32</v>
      </c>
      <c r="B220" s="36" t="s">
        <v>10</v>
      </c>
      <c r="C220" s="36" t="s">
        <v>180</v>
      </c>
      <c r="D220" s="36" t="s">
        <v>41</v>
      </c>
      <c r="E220" s="33">
        <v>6760.1</v>
      </c>
      <c r="F220" s="23"/>
      <c r="G220" s="23"/>
    </row>
    <row r="221" spans="1:7" ht="31.5">
      <c r="A221" s="35" t="s">
        <v>216</v>
      </c>
      <c r="B221" s="36" t="s">
        <v>10</v>
      </c>
      <c r="C221" s="36" t="s">
        <v>225</v>
      </c>
      <c r="D221" s="36"/>
      <c r="E221" s="33">
        <v>161.3</v>
      </c>
      <c r="F221" s="23"/>
      <c r="G221" s="23"/>
    </row>
    <row r="222" spans="1:7" ht="31.5">
      <c r="A222" s="35" t="s">
        <v>32</v>
      </c>
      <c r="B222" s="36" t="s">
        <v>10</v>
      </c>
      <c r="C222" s="36" t="s">
        <v>226</v>
      </c>
      <c r="D222" s="36" t="s">
        <v>41</v>
      </c>
      <c r="E222" s="33">
        <v>161.3</v>
      </c>
      <c r="F222" s="23"/>
      <c r="G222" s="23"/>
    </row>
    <row r="223" spans="1:7" ht="31.5" customHeight="1">
      <c r="A223" s="35" t="s">
        <v>243</v>
      </c>
      <c r="B223" s="36" t="s">
        <v>10</v>
      </c>
      <c r="C223" s="36" t="s">
        <v>244</v>
      </c>
      <c r="D223" s="36"/>
      <c r="E223" s="33">
        <v>1087</v>
      </c>
      <c r="F223" s="23"/>
      <c r="G223" s="23"/>
    </row>
    <row r="224" spans="1:7" ht="31.5">
      <c r="A224" s="35" t="s">
        <v>32</v>
      </c>
      <c r="B224" s="36" t="s">
        <v>10</v>
      </c>
      <c r="C224" s="36" t="s">
        <v>245</v>
      </c>
      <c r="D224" s="36" t="s">
        <v>41</v>
      </c>
      <c r="E224" s="33">
        <v>1087</v>
      </c>
      <c r="F224" s="23"/>
      <c r="G224" s="23"/>
    </row>
    <row r="225" spans="1:7" ht="47.25">
      <c r="A225" s="35" t="s">
        <v>34</v>
      </c>
      <c r="B225" s="36" t="s">
        <v>11</v>
      </c>
      <c r="C225" s="36" t="s">
        <v>100</v>
      </c>
      <c r="D225" s="36"/>
      <c r="E225" s="33">
        <f>E226+E227+E228</f>
        <v>3709</v>
      </c>
      <c r="F225" s="23"/>
      <c r="G225" s="23"/>
    </row>
    <row r="226" spans="1:7" ht="47.25">
      <c r="A226" s="35" t="s">
        <v>29</v>
      </c>
      <c r="B226" s="36" t="s">
        <v>11</v>
      </c>
      <c r="C226" s="36" t="s">
        <v>100</v>
      </c>
      <c r="D226" s="36" t="s">
        <v>38</v>
      </c>
      <c r="E226" s="33">
        <v>3125</v>
      </c>
      <c r="F226" s="23"/>
      <c r="G226" s="23"/>
    </row>
    <row r="227" spans="1:7" ht="31.5">
      <c r="A227" s="35" t="s">
        <v>71</v>
      </c>
      <c r="B227" s="36" t="s">
        <v>11</v>
      </c>
      <c r="C227" s="36" t="s">
        <v>100</v>
      </c>
      <c r="D227" s="36" t="s">
        <v>27</v>
      </c>
      <c r="E227" s="33">
        <f>584-E228</f>
        <v>554</v>
      </c>
      <c r="F227" s="23"/>
      <c r="G227" s="23"/>
    </row>
    <row r="228" spans="1:7" ht="15.75">
      <c r="A228" s="35" t="s">
        <v>31</v>
      </c>
      <c r="B228" s="36" t="s">
        <v>11</v>
      </c>
      <c r="C228" s="36" t="s">
        <v>100</v>
      </c>
      <c r="D228" s="36" t="s">
        <v>39</v>
      </c>
      <c r="E228" s="33">
        <v>30</v>
      </c>
      <c r="F228" s="23"/>
      <c r="G228" s="23"/>
    </row>
    <row r="229" spans="1:7" ht="36.75" customHeight="1">
      <c r="A229" s="30" t="s">
        <v>227</v>
      </c>
      <c r="B229" s="31"/>
      <c r="C229" s="31" t="s">
        <v>129</v>
      </c>
      <c r="D229" s="31"/>
      <c r="E229" s="32">
        <f>E231</f>
        <v>600</v>
      </c>
      <c r="F229" s="23"/>
      <c r="G229" s="23"/>
    </row>
    <row r="230" spans="1:7" ht="15.75">
      <c r="A230" s="40" t="s">
        <v>37</v>
      </c>
      <c r="B230" s="36" t="s">
        <v>23</v>
      </c>
      <c r="C230" s="36" t="s">
        <v>128</v>
      </c>
      <c r="D230" s="36"/>
      <c r="E230" s="33">
        <f>E231</f>
        <v>600</v>
      </c>
      <c r="F230" s="23"/>
      <c r="G230" s="23"/>
    </row>
    <row r="231" spans="1:7" ht="31.5">
      <c r="A231" s="35" t="s">
        <v>71</v>
      </c>
      <c r="B231" s="36" t="s">
        <v>23</v>
      </c>
      <c r="C231" s="36" t="s">
        <v>128</v>
      </c>
      <c r="D231" s="36" t="s">
        <v>27</v>
      </c>
      <c r="E231" s="33">
        <v>600</v>
      </c>
      <c r="F231" s="23"/>
      <c r="G231" s="23"/>
    </row>
    <row r="232" spans="1:7" s="41" customFormat="1" ht="47.25">
      <c r="A232" s="30" t="s">
        <v>151</v>
      </c>
      <c r="B232" s="31"/>
      <c r="C232" s="31" t="s">
        <v>152</v>
      </c>
      <c r="D232" s="31"/>
      <c r="E232" s="32">
        <f>E233+E235</f>
        <v>19600.5</v>
      </c>
      <c r="F232" s="44"/>
      <c r="G232" s="44"/>
    </row>
    <row r="233" spans="1:7" ht="31.5" customHeight="1">
      <c r="A233" s="35" t="s">
        <v>228</v>
      </c>
      <c r="B233" s="36" t="s">
        <v>57</v>
      </c>
      <c r="C233" s="36" t="s">
        <v>229</v>
      </c>
      <c r="D233" s="36"/>
      <c r="E233" s="33">
        <f>E234</f>
        <v>12768.1</v>
      </c>
      <c r="F233" s="23"/>
      <c r="G233" s="23"/>
    </row>
    <row r="234" spans="1:7" ht="31.5">
      <c r="A234" s="35" t="s">
        <v>71</v>
      </c>
      <c r="B234" s="36" t="s">
        <v>57</v>
      </c>
      <c r="C234" s="36" t="s">
        <v>229</v>
      </c>
      <c r="D234" s="36" t="s">
        <v>25</v>
      </c>
      <c r="E234" s="33">
        <v>12768.1</v>
      </c>
      <c r="F234" s="23"/>
      <c r="G234" s="23"/>
    </row>
    <row r="235" spans="1:7" ht="47.25">
      <c r="A235" s="35" t="s">
        <v>230</v>
      </c>
      <c r="B235" s="36" t="s">
        <v>57</v>
      </c>
      <c r="C235" s="36" t="s">
        <v>231</v>
      </c>
      <c r="D235" s="36"/>
      <c r="E235" s="33">
        <v>6832.4</v>
      </c>
      <c r="F235" s="23"/>
      <c r="G235" s="23"/>
    </row>
    <row r="236" spans="1:7" ht="24" customHeight="1">
      <c r="A236" s="35" t="s">
        <v>5</v>
      </c>
      <c r="B236" s="36" t="s">
        <v>57</v>
      </c>
      <c r="C236" s="36" t="s">
        <v>231</v>
      </c>
      <c r="D236" s="36" t="s">
        <v>25</v>
      </c>
      <c r="E236" s="33">
        <v>6832.4</v>
      </c>
      <c r="F236" s="23"/>
      <c r="G236" s="23"/>
    </row>
    <row r="237" spans="1:7" ht="33.75" customHeight="1">
      <c r="A237" s="30" t="s">
        <v>45</v>
      </c>
      <c r="B237" s="31"/>
      <c r="C237" s="31" t="s">
        <v>76</v>
      </c>
      <c r="D237" s="31"/>
      <c r="E237" s="32">
        <f>E238+E241+E243+E244+E245+E246+E248+E249+E250+E251+E253+E255+E257+E259</f>
        <v>12414.3</v>
      </c>
      <c r="F237" s="33" t="e">
        <f>F242+F243+F244+#REF!+#REF!+#REF!+F260</f>
        <v>#REF!</v>
      </c>
      <c r="G237" s="33" t="e">
        <f>G242+G243+G244+#REF!+#REF!+#REF!+G260</f>
        <v>#REF!</v>
      </c>
    </row>
    <row r="238" spans="1:7" ht="21.75" customHeight="1">
      <c r="A238" s="35" t="s">
        <v>232</v>
      </c>
      <c r="B238" s="36" t="s">
        <v>233</v>
      </c>
      <c r="C238" s="36" t="s">
        <v>234</v>
      </c>
      <c r="D238" s="36"/>
      <c r="E238" s="33">
        <v>800</v>
      </c>
      <c r="F238" s="33"/>
      <c r="G238" s="33"/>
    </row>
    <row r="239" spans="1:7" ht="22.5" customHeight="1">
      <c r="A239" s="35" t="s">
        <v>235</v>
      </c>
      <c r="B239" s="36" t="s">
        <v>233</v>
      </c>
      <c r="C239" s="36" t="s">
        <v>236</v>
      </c>
      <c r="D239" s="36"/>
      <c r="E239" s="33">
        <v>800</v>
      </c>
      <c r="F239" s="33"/>
      <c r="G239" s="33"/>
    </row>
    <row r="240" spans="1:7" ht="22.5" customHeight="1">
      <c r="A240" s="35" t="s">
        <v>31</v>
      </c>
      <c r="B240" s="36" t="s">
        <v>12</v>
      </c>
      <c r="C240" s="36" t="s">
        <v>236</v>
      </c>
      <c r="D240" s="36" t="s">
        <v>39</v>
      </c>
      <c r="E240" s="33">
        <v>800</v>
      </c>
      <c r="F240" s="33"/>
      <c r="G240" s="33"/>
    </row>
    <row r="241" spans="1:7" ht="15.75">
      <c r="A241" s="35" t="s">
        <v>6</v>
      </c>
      <c r="B241" s="36" t="s">
        <v>17</v>
      </c>
      <c r="C241" s="36" t="s">
        <v>84</v>
      </c>
      <c r="D241" s="36"/>
      <c r="E241" s="33">
        <f>E242</f>
        <v>23.4</v>
      </c>
      <c r="F241" s="33">
        <f>F242</f>
        <v>1500</v>
      </c>
      <c r="G241" s="33">
        <f>G242</f>
        <v>1500</v>
      </c>
    </row>
    <row r="242" spans="1:7" ht="15.75">
      <c r="A242" s="35" t="s">
        <v>31</v>
      </c>
      <c r="B242" s="36" t="s">
        <v>17</v>
      </c>
      <c r="C242" s="36" t="s">
        <v>84</v>
      </c>
      <c r="D242" s="36" t="s">
        <v>39</v>
      </c>
      <c r="E242" s="33">
        <v>23.4</v>
      </c>
      <c r="F242" s="33">
        <v>1500</v>
      </c>
      <c r="G242" s="33">
        <v>1500</v>
      </c>
    </row>
    <row r="243" spans="1:7" ht="47.25">
      <c r="A243" s="35" t="s">
        <v>29</v>
      </c>
      <c r="B243" s="36" t="s">
        <v>47</v>
      </c>
      <c r="C243" s="36" t="s">
        <v>86</v>
      </c>
      <c r="D243" s="36" t="s">
        <v>38</v>
      </c>
      <c r="E243" s="33">
        <f>4107.6-900</f>
        <v>3207.6000000000004</v>
      </c>
      <c r="F243" s="33">
        <f>2695-F244</f>
        <v>620</v>
      </c>
      <c r="G243" s="33">
        <f>2695-G244</f>
        <v>620</v>
      </c>
    </row>
    <row r="244" spans="1:7" ht="31.5">
      <c r="A244" s="35" t="s">
        <v>71</v>
      </c>
      <c r="B244" s="36" t="s">
        <v>47</v>
      </c>
      <c r="C244" s="36" t="s">
        <v>86</v>
      </c>
      <c r="D244" s="36" t="s">
        <v>27</v>
      </c>
      <c r="E244" s="33">
        <f>695.4-E245</f>
        <v>652.4</v>
      </c>
      <c r="F244" s="33">
        <f>1594+481</f>
        <v>2075</v>
      </c>
      <c r="G244" s="33">
        <f>1594+481</f>
        <v>2075</v>
      </c>
    </row>
    <row r="245" spans="1:7" ht="15.75">
      <c r="A245" s="35" t="s">
        <v>31</v>
      </c>
      <c r="B245" s="36" t="s">
        <v>47</v>
      </c>
      <c r="C245" s="36" t="s">
        <v>86</v>
      </c>
      <c r="D245" s="36" t="s">
        <v>39</v>
      </c>
      <c r="E245" s="33">
        <v>43</v>
      </c>
      <c r="F245" s="33"/>
      <c r="G245" s="33"/>
    </row>
    <row r="246" spans="1:7" ht="29.25" customHeight="1">
      <c r="A246" s="35" t="s">
        <v>237</v>
      </c>
      <c r="B246" s="36" t="s">
        <v>47</v>
      </c>
      <c r="C246" s="36" t="s">
        <v>238</v>
      </c>
      <c r="D246" s="36" t="s">
        <v>27</v>
      </c>
      <c r="E246" s="33">
        <v>99.3</v>
      </c>
      <c r="F246" s="33"/>
      <c r="G246" s="33"/>
    </row>
    <row r="247" spans="1:7" ht="15.75">
      <c r="A247" s="35"/>
      <c r="B247" s="36"/>
      <c r="C247" s="36"/>
      <c r="D247" s="36"/>
      <c r="E247" s="33"/>
      <c r="F247" s="33"/>
      <c r="G247" s="33"/>
    </row>
    <row r="248" spans="1:7" ht="47.25">
      <c r="A248" s="35" t="s">
        <v>29</v>
      </c>
      <c r="B248" s="36" t="s">
        <v>135</v>
      </c>
      <c r="C248" s="36" t="s">
        <v>136</v>
      </c>
      <c r="D248" s="36" t="s">
        <v>38</v>
      </c>
      <c r="E248" s="33">
        <v>3163.9</v>
      </c>
      <c r="F248" s="33"/>
      <c r="G248" s="33"/>
    </row>
    <row r="249" spans="1:7" ht="31.5">
      <c r="A249" s="35" t="s">
        <v>71</v>
      </c>
      <c r="B249" s="36" t="s">
        <v>135</v>
      </c>
      <c r="C249" s="36" t="s">
        <v>136</v>
      </c>
      <c r="D249" s="36" t="s">
        <v>27</v>
      </c>
      <c r="E249" s="33">
        <f>238.5-E250</f>
        <v>223.5</v>
      </c>
      <c r="F249" s="33"/>
      <c r="G249" s="33"/>
    </row>
    <row r="250" spans="1:7" ht="23.25" customHeight="1">
      <c r="A250" s="35" t="s">
        <v>31</v>
      </c>
      <c r="B250" s="36" t="s">
        <v>135</v>
      </c>
      <c r="C250" s="36" t="s">
        <v>136</v>
      </c>
      <c r="D250" s="36" t="s">
        <v>39</v>
      </c>
      <c r="E250" s="33">
        <v>15</v>
      </c>
      <c r="F250" s="33"/>
      <c r="G250" s="33"/>
    </row>
    <row r="251" spans="1:7" ht="47.25">
      <c r="A251" s="35" t="s">
        <v>164</v>
      </c>
      <c r="B251" s="36" t="s">
        <v>40</v>
      </c>
      <c r="C251" s="36" t="s">
        <v>193</v>
      </c>
      <c r="D251" s="36"/>
      <c r="E251" s="33">
        <f>E252</f>
        <v>480.3</v>
      </c>
      <c r="F251" s="33"/>
      <c r="G251" s="33"/>
    </row>
    <row r="252" spans="1:7" ht="31.5">
      <c r="A252" s="35" t="s">
        <v>71</v>
      </c>
      <c r="B252" s="36" t="s">
        <v>40</v>
      </c>
      <c r="C252" s="36" t="s">
        <v>193</v>
      </c>
      <c r="D252" s="36" t="s">
        <v>27</v>
      </c>
      <c r="E252" s="33">
        <v>480.3</v>
      </c>
      <c r="F252" s="33"/>
      <c r="G252" s="33"/>
    </row>
    <row r="253" spans="1:7" ht="31.5">
      <c r="A253" s="35" t="s">
        <v>66</v>
      </c>
      <c r="B253" s="36" t="s">
        <v>40</v>
      </c>
      <c r="C253" s="36" t="s">
        <v>194</v>
      </c>
      <c r="D253" s="36"/>
      <c r="E253" s="33">
        <f>E254</f>
        <v>749</v>
      </c>
      <c r="F253" s="33"/>
      <c r="G253" s="33"/>
    </row>
    <row r="254" spans="1:7" ht="31.5">
      <c r="A254" s="35" t="s">
        <v>71</v>
      </c>
      <c r="B254" s="36" t="s">
        <v>40</v>
      </c>
      <c r="C254" s="36" t="s">
        <v>194</v>
      </c>
      <c r="D254" s="36" t="s">
        <v>27</v>
      </c>
      <c r="E254" s="33">
        <v>749</v>
      </c>
      <c r="F254" s="33"/>
      <c r="G254" s="33"/>
    </row>
    <row r="255" spans="1:7" ht="31.5">
      <c r="A255" s="35" t="s">
        <v>275</v>
      </c>
      <c r="B255" s="36" t="s">
        <v>10</v>
      </c>
      <c r="C255" s="36" t="s">
        <v>175</v>
      </c>
      <c r="D255" s="36"/>
      <c r="E255" s="33">
        <f>E256</f>
        <v>2766.9</v>
      </c>
      <c r="F255" s="33"/>
      <c r="G255" s="33"/>
    </row>
    <row r="256" spans="1:7" ht="23.25" customHeight="1">
      <c r="A256" s="35" t="s">
        <v>31</v>
      </c>
      <c r="B256" s="36" t="s">
        <v>10</v>
      </c>
      <c r="C256" s="36" t="s">
        <v>175</v>
      </c>
      <c r="D256" s="36" t="s">
        <v>39</v>
      </c>
      <c r="E256" s="33">
        <v>2766.9</v>
      </c>
      <c r="F256" s="33"/>
      <c r="G256" s="33"/>
    </row>
    <row r="257" spans="1:7" ht="39" customHeight="1">
      <c r="A257" s="35" t="s">
        <v>239</v>
      </c>
      <c r="B257" s="36" t="s">
        <v>24</v>
      </c>
      <c r="C257" s="36" t="s">
        <v>240</v>
      </c>
      <c r="D257" s="36"/>
      <c r="E257" s="33">
        <v>190</v>
      </c>
      <c r="F257" s="33"/>
      <c r="G257" s="33"/>
    </row>
    <row r="258" spans="1:7" ht="25.5" customHeight="1">
      <c r="A258" s="35" t="s">
        <v>33</v>
      </c>
      <c r="B258" s="36" t="s">
        <v>24</v>
      </c>
      <c r="C258" s="36" t="s">
        <v>240</v>
      </c>
      <c r="D258" s="36" t="s">
        <v>42</v>
      </c>
      <c r="E258" s="33">
        <v>190</v>
      </c>
      <c r="F258" s="33"/>
      <c r="G258" s="33"/>
    </row>
    <row r="259" spans="1:7" ht="15.75">
      <c r="A259" s="35" t="s">
        <v>52</v>
      </c>
      <c r="B259" s="36" t="s">
        <v>51</v>
      </c>
      <c r="C259" s="36" t="s">
        <v>113</v>
      </c>
      <c r="D259" s="36"/>
      <c r="E259" s="33">
        <f aca="true" t="shared" si="1" ref="E259:G260">E260</f>
        <v>0</v>
      </c>
      <c r="F259" s="33">
        <f t="shared" si="1"/>
        <v>7300</v>
      </c>
      <c r="G259" s="33">
        <f t="shared" si="1"/>
        <v>15600</v>
      </c>
    </row>
    <row r="260" spans="1:7" ht="15.75">
      <c r="A260" s="35" t="s">
        <v>52</v>
      </c>
      <c r="B260" s="36" t="s">
        <v>51</v>
      </c>
      <c r="C260" s="36" t="s">
        <v>114</v>
      </c>
      <c r="D260" s="36" t="s">
        <v>50</v>
      </c>
      <c r="E260" s="33">
        <f t="shared" si="1"/>
        <v>0</v>
      </c>
      <c r="F260" s="33">
        <v>7300</v>
      </c>
      <c r="G260" s="33">
        <v>15600</v>
      </c>
    </row>
    <row r="261" spans="1:7" ht="15.75">
      <c r="A261" s="35" t="s">
        <v>177</v>
      </c>
      <c r="B261" s="36" t="s">
        <v>51</v>
      </c>
      <c r="C261" s="36" t="s">
        <v>176</v>
      </c>
      <c r="D261" s="36" t="s">
        <v>49</v>
      </c>
      <c r="E261" s="33">
        <v>0</v>
      </c>
      <c r="F261" s="33">
        <v>0</v>
      </c>
      <c r="G261" s="33">
        <v>0</v>
      </c>
    </row>
  </sheetData>
  <sheetProtection/>
  <mergeCells count="11">
    <mergeCell ref="A5:E5"/>
    <mergeCell ref="C1:G1"/>
    <mergeCell ref="A7:G7"/>
    <mergeCell ref="A2:G2"/>
    <mergeCell ref="A3:G3"/>
    <mergeCell ref="E9:G10"/>
    <mergeCell ref="A9:A11"/>
    <mergeCell ref="B9:B11"/>
    <mergeCell ref="C9:C11"/>
    <mergeCell ref="D9:D11"/>
    <mergeCell ref="A4:E4"/>
  </mergeCells>
  <printOptions/>
  <pageMargins left="0.984251968503937" right="0.1968503937007874" top="0.7874015748031497" bottom="0.3937007874015748" header="0.5118110236220472" footer="0.7086614173228347"/>
  <pageSetup horizontalDpi="600" verticalDpi="600" orientation="portrait" paperSize="9" scale="66" r:id="rId1"/>
  <colBreaks count="1" manualBreakCount="1">
    <brk id="5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Андрей</cp:lastModifiedBy>
  <cp:lastPrinted>2017-12-18T05:11:02Z</cp:lastPrinted>
  <dcterms:created xsi:type="dcterms:W3CDTF">2009-11-03T16:14:47Z</dcterms:created>
  <dcterms:modified xsi:type="dcterms:W3CDTF">2019-07-16T04:19:47Z</dcterms:modified>
  <cp:category/>
  <cp:version/>
  <cp:contentType/>
  <cp:contentStatus/>
</cp:coreProperties>
</file>